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7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6.xml" ContentType="application/vnd.openxmlformats-officedocument.spreadsheetml.worksheet+xml"/>
  <Override PartName="/xl/drawings/drawing2.xml" ContentType="application/vnd.openxmlformats-officedocument.drawing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12.xml" ContentType="application/vnd.openxmlformats-officedocument.drawing+xml"/>
  <Override PartName="/xl/drawings/drawing11.xml" ContentType="application/vnd.openxmlformats-officedocument.drawing+xml"/>
  <Override PartName="/xl/drawings/drawing10.xml" ContentType="application/vnd.openxmlformats-officedocument.drawing+xml"/>
  <Override PartName="/xl/drawings/drawing9.xml" ContentType="application/vnd.openxmlformats-officedocument.drawing+xml"/>
  <Override PartName="/xl/drawings/drawing8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20" yWindow="540" windowWidth="7356" windowHeight="5508" activeTab="3"/>
  </bookViews>
  <sheets>
    <sheet name="Rekapitulace stavby" sheetId="1" r:id="rId1"/>
    <sheet name="0 - Ostatní a vedlejší ná..." sheetId="2" r:id="rId2"/>
    <sheet name="1 - SO 001.1  Příprava území" sheetId="3" r:id="rId3"/>
    <sheet name="2.1 - Komunikace a zpevně..." sheetId="4" r:id="rId4"/>
    <sheet name="2.2 - Sanace pláně se sou..." sheetId="5" r:id="rId5"/>
    <sheet name="3 - SO 102.1  Přístupové ..." sheetId="6" r:id="rId6"/>
    <sheet name="4 - SO 302  Přeložka vodo..." sheetId="7" r:id="rId7"/>
    <sheet name="5 - SO 401.1  Veřejné osv..." sheetId="8" r:id="rId8"/>
    <sheet name="6 - SO 403.1  Ochrana sdě..." sheetId="9" r:id="rId9"/>
    <sheet name="7 - SO 501  Přeložka plyn..." sheetId="10" r:id="rId10"/>
    <sheet name="8 - SO 801.1  Vegetační ú..." sheetId="11" r:id="rId11"/>
    <sheet name="9 - SO 901.1  Polopodzemn..." sheetId="12" r:id="rId12"/>
  </sheets>
  <definedNames>
    <definedName name="_xlnm._FilterDatabase" localSheetId="1" hidden="1">'0 - Ostatní a vedlejší ná...'!$C$118:$K$196</definedName>
    <definedName name="_xlnm._FilterDatabase" localSheetId="2" hidden="1">'1 - SO 001.1  Příprava území'!$C$120:$K$258</definedName>
    <definedName name="_xlnm._FilterDatabase" localSheetId="3" hidden="1">'2.1 - Komunikace a zpevně...'!$C$127:$K$311</definedName>
    <definedName name="_xlnm._FilterDatabase" localSheetId="4" hidden="1">'2.2 - Sanace pláně se sou...'!$C$124:$K$150</definedName>
    <definedName name="_xlnm._FilterDatabase" localSheetId="5" hidden="1">'3 - SO 102.1  Přístupové ...'!$C$122:$K$197</definedName>
    <definedName name="_xlnm._FilterDatabase" localSheetId="6" hidden="1">'4 - SO 302  Přeložka vodo...'!$C$119:$K$160</definedName>
    <definedName name="_xlnm._FilterDatabase" localSheetId="7" hidden="1">'5 - SO 401.1  Veřejné osv...'!$C$120:$K$181</definedName>
    <definedName name="_xlnm._FilterDatabase" localSheetId="8" hidden="1">'6 - SO 403.1  Ochrana sdě...'!$C$118:$K$137</definedName>
    <definedName name="_xlnm._FilterDatabase" localSheetId="9" hidden="1">'7 - SO 501  Přeložka plyn...'!$C$123:$K$191</definedName>
    <definedName name="_xlnm._FilterDatabase" localSheetId="10" hidden="1">'8 - SO 801.1  Vegetační ú...'!$C$127:$K$387</definedName>
    <definedName name="_xlnm._FilterDatabase" localSheetId="11" hidden="1">'9 - SO 901.1  Polopodzemn...'!$C$121:$K$186</definedName>
    <definedName name="_xlnm.Print_Titles" localSheetId="1">'0 - Ostatní a vedlejší ná...'!$118:$118</definedName>
    <definedName name="_xlnm.Print_Titles" localSheetId="2">'1 - SO 001.1  Příprava území'!$120:$120</definedName>
    <definedName name="_xlnm.Print_Titles" localSheetId="3">'2.1 - Komunikace a zpevně...'!$127:$127</definedName>
    <definedName name="_xlnm.Print_Titles" localSheetId="4">'2.2 - Sanace pláně se sou...'!$124:$124</definedName>
    <definedName name="_xlnm.Print_Titles" localSheetId="5">'3 - SO 102.1  Přístupové ...'!$122:$122</definedName>
    <definedName name="_xlnm.Print_Titles" localSheetId="6">'4 - SO 302  Přeložka vodo...'!$119:$119</definedName>
    <definedName name="_xlnm.Print_Titles" localSheetId="7">'5 - SO 401.1  Veřejné osv...'!$120:$120</definedName>
    <definedName name="_xlnm.Print_Titles" localSheetId="8">'6 - SO 403.1  Ochrana sdě...'!$118:$118</definedName>
    <definedName name="_xlnm.Print_Titles" localSheetId="9">'7 - SO 501  Přeložka plyn...'!$123:$123</definedName>
    <definedName name="_xlnm.Print_Titles" localSheetId="10">'8 - SO 801.1  Vegetační ú...'!$127:$127</definedName>
    <definedName name="_xlnm.Print_Titles" localSheetId="11">'9 - SO 901.1  Polopodzemn...'!$121:$121</definedName>
    <definedName name="_xlnm.Print_Titles" localSheetId="0">'Rekapitulace stavby'!$92:$92</definedName>
    <definedName name="_xlnm.Print_Area" localSheetId="1">'0 - Ostatní a vedlejší ná...'!$C$4:$J$76,'0 - Ostatní a vedlejší ná...'!$C$82:$J$100,'0 - Ostatní a vedlejší ná...'!$C$106:$K$196</definedName>
    <definedName name="_xlnm.Print_Area" localSheetId="2">'1 - SO 001.1  Příprava území'!$C$4:$J$76,'1 - SO 001.1  Příprava území'!$C$82:$J$102,'1 - SO 001.1  Příprava území'!$C$108:$K$258</definedName>
    <definedName name="_xlnm.Print_Area" localSheetId="3">'2.1 - Komunikace a zpevně...'!$C$4:$J$76,'2.1 - Komunikace a zpevně...'!$C$82:$J$107,'2.1 - Komunikace a zpevně...'!$C$113:$K$311</definedName>
    <definedName name="_xlnm.Print_Area" localSheetId="4">'2.2 - Sanace pláně se sou...'!$C$4:$J$76,'2.2 - Sanace pláně se sou...'!$C$82:$J$104,'2.2 - Sanace pláně se sou...'!$C$110:$K$150</definedName>
    <definedName name="_xlnm.Print_Area" localSheetId="5">'3 - SO 102.1  Přístupové ...'!$C$4:$J$76,'3 - SO 102.1  Přístupové ...'!$C$82:$J$104,'3 - SO 102.1  Přístupové ...'!$C$110:$K$197</definedName>
    <definedName name="_xlnm.Print_Area" localSheetId="6">'4 - SO 302  Přeložka vodo...'!$C$4:$J$76,'4 - SO 302  Přeložka vodo...'!$C$82:$J$101,'4 - SO 302  Přeložka vodo...'!$C$107:$K$160</definedName>
    <definedName name="_xlnm.Print_Area" localSheetId="7">'5 - SO 401.1  Veřejné osv...'!$C$4:$J$76,'5 - SO 401.1  Veřejné osv...'!$C$82:$J$102,'5 - SO 401.1  Veřejné osv...'!$C$108:$K$181</definedName>
    <definedName name="_xlnm.Print_Area" localSheetId="8">'6 - SO 403.1  Ochrana sdě...'!$C$4:$J$76,'6 - SO 403.1  Ochrana sdě...'!$C$82:$J$100,'6 - SO 403.1  Ochrana sdě...'!$C$106:$K$137</definedName>
    <definedName name="_xlnm.Print_Area" localSheetId="9">'7 - SO 501  Přeložka plyn...'!$C$4:$J$76,'7 - SO 501  Přeložka plyn...'!$C$82:$J$105,'7 - SO 501  Přeložka plyn...'!$C$111:$K$191</definedName>
    <definedName name="_xlnm.Print_Area" localSheetId="10">'8 - SO 801.1  Vegetační ú...'!$C$4:$J$76,'8 - SO 801.1  Vegetační ú...'!$C$82:$J$109,'8 - SO 801.1  Vegetační ú...'!$C$115:$K$387</definedName>
    <definedName name="_xlnm.Print_Area" localSheetId="11">'9 - SO 901.1  Polopodzemn...'!$C$4:$J$76,'9 - SO 901.1  Polopodzemn...'!$C$82:$J$103,'9 - SO 901.1  Polopodzemn...'!$C$109:$K$186</definedName>
    <definedName name="_xlnm.Print_Area" localSheetId="0">'Rekapitulace stavby'!$D$4:$AO$76,'Rekapitulace stavby'!$C$82:$AQ$107</definedName>
  </definedNames>
  <calcPr calcId="145621"/>
</workbook>
</file>

<file path=xl/calcChain.xml><?xml version="1.0" encoding="utf-8"?>
<calcChain xmlns="http://schemas.openxmlformats.org/spreadsheetml/2006/main">
  <c r="J37" i="12" l="1"/>
  <c r="J36" i="12"/>
  <c r="AY106" i="1" s="1"/>
  <c r="J35" i="12"/>
  <c r="AX106" i="1"/>
  <c r="BI186" i="12"/>
  <c r="BH186" i="12"/>
  <c r="BG186" i="12"/>
  <c r="BF186" i="12"/>
  <c r="T186" i="12"/>
  <c r="T185" i="12" s="1"/>
  <c r="R186" i="12"/>
  <c r="R185" i="12"/>
  <c r="P186" i="12"/>
  <c r="P185" i="12" s="1"/>
  <c r="BI181" i="12"/>
  <c r="BH181" i="12"/>
  <c r="BG181" i="12"/>
  <c r="BF181" i="12"/>
  <c r="T181" i="12"/>
  <c r="R181" i="12"/>
  <c r="P181" i="12"/>
  <c r="BI180" i="12"/>
  <c r="BH180" i="12"/>
  <c r="BG180" i="12"/>
  <c r="BF180" i="12"/>
  <c r="T180" i="12"/>
  <c r="R180" i="12"/>
  <c r="P180" i="12"/>
  <c r="BI177" i="12"/>
  <c r="BH177" i="12"/>
  <c r="BG177" i="12"/>
  <c r="BF177" i="12"/>
  <c r="T177" i="12"/>
  <c r="R177" i="12"/>
  <c r="P177" i="12"/>
  <c r="BI173" i="12"/>
  <c r="BH173" i="12"/>
  <c r="BG173" i="12"/>
  <c r="BF173" i="12"/>
  <c r="T173" i="12"/>
  <c r="R173" i="12"/>
  <c r="P173" i="12"/>
  <c r="BI170" i="12"/>
  <c r="BH170" i="12"/>
  <c r="BG170" i="12"/>
  <c r="BF170" i="12"/>
  <c r="T170" i="12"/>
  <c r="R170" i="12"/>
  <c r="P170" i="12"/>
  <c r="BI167" i="12"/>
  <c r="BH167" i="12"/>
  <c r="BG167" i="12"/>
  <c r="BF167" i="12"/>
  <c r="T167" i="12"/>
  <c r="R167" i="12"/>
  <c r="P167" i="12"/>
  <c r="BI163" i="12"/>
  <c r="BH163" i="12"/>
  <c r="BG163" i="12"/>
  <c r="BF163" i="12"/>
  <c r="T163" i="12"/>
  <c r="R163" i="12"/>
  <c r="P163" i="12"/>
  <c r="BI160" i="12"/>
  <c r="BH160" i="12"/>
  <c r="BG160" i="12"/>
  <c r="BF160" i="12"/>
  <c r="T160" i="12"/>
  <c r="R160" i="12"/>
  <c r="P160" i="12"/>
  <c r="BI155" i="12"/>
  <c r="BH155" i="12"/>
  <c r="BG155" i="12"/>
  <c r="BF155" i="12"/>
  <c r="T155" i="12"/>
  <c r="R155" i="12"/>
  <c r="P155" i="12"/>
  <c r="BI152" i="12"/>
  <c r="BH152" i="12"/>
  <c r="BG152" i="12"/>
  <c r="BF152" i="12"/>
  <c r="T152" i="12"/>
  <c r="R152" i="12"/>
  <c r="P152" i="12"/>
  <c r="BI147" i="12"/>
  <c r="BH147" i="12"/>
  <c r="BG147" i="12"/>
  <c r="BF147" i="12"/>
  <c r="T147" i="12"/>
  <c r="R147" i="12"/>
  <c r="P147" i="12"/>
  <c r="BI144" i="12"/>
  <c r="BH144" i="12"/>
  <c r="BG144" i="12"/>
  <c r="BF144" i="12"/>
  <c r="T144" i="12"/>
  <c r="R144" i="12"/>
  <c r="P144" i="12"/>
  <c r="BI140" i="12"/>
  <c r="BH140" i="12"/>
  <c r="BG140" i="12"/>
  <c r="BF140" i="12"/>
  <c r="T140" i="12"/>
  <c r="R140" i="12"/>
  <c r="P140" i="12"/>
  <c r="BI137" i="12"/>
  <c r="BH137" i="12"/>
  <c r="BG137" i="12"/>
  <c r="BF137" i="12"/>
  <c r="T137" i="12"/>
  <c r="R137" i="12"/>
  <c r="P137" i="12"/>
  <c r="BI136" i="12"/>
  <c r="BH136" i="12"/>
  <c r="BG136" i="12"/>
  <c r="BF136" i="12"/>
  <c r="T136" i="12"/>
  <c r="R136" i="12"/>
  <c r="P136" i="12"/>
  <c r="BI135" i="12"/>
  <c r="BH135" i="12"/>
  <c r="BG135" i="12"/>
  <c r="BF135" i="12"/>
  <c r="T135" i="12"/>
  <c r="R135" i="12"/>
  <c r="P135" i="12"/>
  <c r="BI134" i="12"/>
  <c r="BH134" i="12"/>
  <c r="BG134" i="12"/>
  <c r="BF134" i="12"/>
  <c r="T134" i="12"/>
  <c r="R134" i="12"/>
  <c r="P134" i="12"/>
  <c r="BI131" i="12"/>
  <c r="BH131" i="12"/>
  <c r="BG131" i="12"/>
  <c r="BF131" i="12"/>
  <c r="T131" i="12"/>
  <c r="R131" i="12"/>
  <c r="P131" i="12"/>
  <c r="BI128" i="12"/>
  <c r="BH128" i="12"/>
  <c r="BG128" i="12"/>
  <c r="BF128" i="12"/>
  <c r="T128" i="12"/>
  <c r="R128" i="12"/>
  <c r="P128" i="12"/>
  <c r="BI125" i="12"/>
  <c r="BH125" i="12"/>
  <c r="BG125" i="12"/>
  <c r="BF125" i="12"/>
  <c r="T125" i="12"/>
  <c r="R125" i="12"/>
  <c r="P125" i="12"/>
  <c r="J118" i="12"/>
  <c r="F118" i="12"/>
  <c r="F116" i="12"/>
  <c r="E114" i="12"/>
  <c r="J91" i="12"/>
  <c r="F91" i="12"/>
  <c r="F89" i="12"/>
  <c r="E87" i="12"/>
  <c r="J24" i="12"/>
  <c r="E24" i="12"/>
  <c r="J119" i="12" s="1"/>
  <c r="J23" i="12"/>
  <c r="J18" i="12"/>
  <c r="E18" i="12"/>
  <c r="F92" i="12" s="1"/>
  <c r="J17" i="12"/>
  <c r="J12" i="12"/>
  <c r="J116" i="12"/>
  <c r="E7" i="12"/>
  <c r="E85" i="12"/>
  <c r="J37" i="11"/>
  <c r="J36" i="11"/>
  <c r="AY105" i="1" s="1"/>
  <c r="J35" i="11"/>
  <c r="AX105" i="1" s="1"/>
  <c r="BI387" i="11"/>
  <c r="BH387" i="11"/>
  <c r="BG387" i="11"/>
  <c r="BF387" i="11"/>
  <c r="T387" i="11"/>
  <c r="T386" i="11" s="1"/>
  <c r="R387" i="11"/>
  <c r="R386" i="11" s="1"/>
  <c r="P387" i="11"/>
  <c r="P386" i="11" s="1"/>
  <c r="BI381" i="11"/>
  <c r="BH381" i="11"/>
  <c r="BG381" i="11"/>
  <c r="BF381" i="11"/>
  <c r="T381" i="11"/>
  <c r="R381" i="11"/>
  <c r="P381" i="11"/>
  <c r="BI379" i="11"/>
  <c r="BH379" i="11"/>
  <c r="BG379" i="11"/>
  <c r="BF379" i="11"/>
  <c r="T379" i="11"/>
  <c r="R379" i="11"/>
  <c r="P379" i="11"/>
  <c r="BI374" i="11"/>
  <c r="BH374" i="11"/>
  <c r="BG374" i="11"/>
  <c r="BF374" i="11"/>
  <c r="T374" i="11"/>
  <c r="R374" i="11"/>
  <c r="P374" i="11"/>
  <c r="BI371" i="11"/>
  <c r="BH371" i="11"/>
  <c r="BG371" i="11"/>
  <c r="BF371" i="11"/>
  <c r="T371" i="11"/>
  <c r="R371" i="11"/>
  <c r="P371" i="11"/>
  <c r="BI368" i="11"/>
  <c r="BH368" i="11"/>
  <c r="BG368" i="11"/>
  <c r="BF368" i="11"/>
  <c r="T368" i="11"/>
  <c r="R368" i="11"/>
  <c r="P368" i="11"/>
  <c r="BI364" i="11"/>
  <c r="BH364" i="11"/>
  <c r="BG364" i="11"/>
  <c r="BF364" i="11"/>
  <c r="T364" i="11"/>
  <c r="R364" i="11"/>
  <c r="P364" i="11"/>
  <c r="BI361" i="11"/>
  <c r="BH361" i="11"/>
  <c r="BG361" i="11"/>
  <c r="BF361" i="11"/>
  <c r="T361" i="11"/>
  <c r="R361" i="11"/>
  <c r="P361" i="11"/>
  <c r="BI358" i="11"/>
  <c r="BH358" i="11"/>
  <c r="BG358" i="11"/>
  <c r="BF358" i="11"/>
  <c r="T358" i="11"/>
  <c r="R358" i="11"/>
  <c r="P358" i="11"/>
  <c r="BI353" i="11"/>
  <c r="BH353" i="11"/>
  <c r="BG353" i="11"/>
  <c r="BF353" i="11"/>
  <c r="T353" i="11"/>
  <c r="R353" i="11"/>
  <c r="P353" i="11"/>
  <c r="BI348" i="11"/>
  <c r="BH348" i="11"/>
  <c r="BG348" i="11"/>
  <c r="BF348" i="11"/>
  <c r="T348" i="11"/>
  <c r="R348" i="11"/>
  <c r="P348" i="11"/>
  <c r="BI345" i="11"/>
  <c r="BH345" i="11"/>
  <c r="BG345" i="11"/>
  <c r="BF345" i="11"/>
  <c r="T345" i="11"/>
  <c r="R345" i="11"/>
  <c r="P345" i="11"/>
  <c r="BI342" i="11"/>
  <c r="BH342" i="11"/>
  <c r="BG342" i="11"/>
  <c r="BF342" i="11"/>
  <c r="T342" i="11"/>
  <c r="R342" i="11"/>
  <c r="P342" i="11"/>
  <c r="BI338" i="11"/>
  <c r="BH338" i="11"/>
  <c r="BG338" i="11"/>
  <c r="BF338" i="11"/>
  <c r="T338" i="11"/>
  <c r="R338" i="11"/>
  <c r="P338" i="11"/>
  <c r="BI335" i="11"/>
  <c r="BH335" i="11"/>
  <c r="BG335" i="11"/>
  <c r="BF335" i="11"/>
  <c r="T335" i="11"/>
  <c r="R335" i="11"/>
  <c r="P335" i="11"/>
  <c r="BI329" i="11"/>
  <c r="BH329" i="11"/>
  <c r="BG329" i="11"/>
  <c r="BF329" i="11"/>
  <c r="T329" i="11"/>
  <c r="R329" i="11"/>
  <c r="P329" i="11"/>
  <c r="BI327" i="11"/>
  <c r="BH327" i="11"/>
  <c r="BG327" i="11"/>
  <c r="BF327" i="11"/>
  <c r="T327" i="11"/>
  <c r="R327" i="11"/>
  <c r="P327" i="11"/>
  <c r="BI322" i="11"/>
  <c r="BH322" i="11"/>
  <c r="BG322" i="11"/>
  <c r="BF322" i="11"/>
  <c r="T322" i="11"/>
  <c r="R322" i="11"/>
  <c r="P322" i="11"/>
  <c r="BI317" i="11"/>
  <c r="BH317" i="11"/>
  <c r="BG317" i="11"/>
  <c r="BF317" i="11"/>
  <c r="T317" i="11"/>
  <c r="R317" i="11"/>
  <c r="P317" i="11"/>
  <c r="BI314" i="11"/>
  <c r="BH314" i="11"/>
  <c r="BG314" i="11"/>
  <c r="BF314" i="11"/>
  <c r="T314" i="11"/>
  <c r="R314" i="11"/>
  <c r="P314" i="11"/>
  <c r="BI311" i="11"/>
  <c r="BH311" i="11"/>
  <c r="BG311" i="11"/>
  <c r="BF311" i="11"/>
  <c r="T311" i="11"/>
  <c r="R311" i="11"/>
  <c r="P311" i="11"/>
  <c r="BI307" i="11"/>
  <c r="BH307" i="11"/>
  <c r="BG307" i="11"/>
  <c r="BF307" i="11"/>
  <c r="T307" i="11"/>
  <c r="R307" i="11"/>
  <c r="P307" i="11"/>
  <c r="BI304" i="11"/>
  <c r="BH304" i="11"/>
  <c r="BG304" i="11"/>
  <c r="BF304" i="11"/>
  <c r="T304" i="11"/>
  <c r="R304" i="11"/>
  <c r="P304" i="11"/>
  <c r="BI299" i="11"/>
  <c r="BH299" i="11"/>
  <c r="BG299" i="11"/>
  <c r="BF299" i="11"/>
  <c r="T299" i="11"/>
  <c r="R299" i="11"/>
  <c r="P299" i="11"/>
  <c r="BI297" i="11"/>
  <c r="BH297" i="11"/>
  <c r="BG297" i="11"/>
  <c r="BF297" i="11"/>
  <c r="T297" i="11"/>
  <c r="R297" i="11"/>
  <c r="P297" i="11"/>
  <c r="BI292" i="11"/>
  <c r="BH292" i="11"/>
  <c r="BG292" i="11"/>
  <c r="BF292" i="11"/>
  <c r="T292" i="11"/>
  <c r="R292" i="11"/>
  <c r="P292" i="11"/>
  <c r="BI287" i="11"/>
  <c r="BH287" i="11"/>
  <c r="BG287" i="11"/>
  <c r="BF287" i="11"/>
  <c r="T287" i="11"/>
  <c r="R287" i="11"/>
  <c r="P287" i="11"/>
  <c r="BI284" i="11"/>
  <c r="BH284" i="11"/>
  <c r="BG284" i="11"/>
  <c r="BF284" i="11"/>
  <c r="T284" i="11"/>
  <c r="R284" i="11"/>
  <c r="P284" i="11"/>
  <c r="BI281" i="11"/>
  <c r="BH281" i="11"/>
  <c r="BG281" i="11"/>
  <c r="BF281" i="11"/>
  <c r="T281" i="11"/>
  <c r="R281" i="11"/>
  <c r="P281" i="11"/>
  <c r="BI277" i="11"/>
  <c r="BH277" i="11"/>
  <c r="BG277" i="11"/>
  <c r="BF277" i="11"/>
  <c r="T277" i="11"/>
  <c r="R277" i="11"/>
  <c r="P277" i="11"/>
  <c r="BI274" i="11"/>
  <c r="BH274" i="11"/>
  <c r="BG274" i="11"/>
  <c r="BF274" i="11"/>
  <c r="T274" i="11"/>
  <c r="R274" i="11"/>
  <c r="P274" i="11"/>
  <c r="BI271" i="11"/>
  <c r="BH271" i="11"/>
  <c r="BG271" i="11"/>
  <c r="BF271" i="11"/>
  <c r="T271" i="11"/>
  <c r="R271" i="11"/>
  <c r="P271" i="11"/>
  <c r="BI266" i="11"/>
  <c r="BH266" i="11"/>
  <c r="BG266" i="11"/>
  <c r="BF266" i="11"/>
  <c r="T266" i="11"/>
  <c r="R266" i="11"/>
  <c r="P266" i="11"/>
  <c r="BI261" i="11"/>
  <c r="BH261" i="11"/>
  <c r="BG261" i="11"/>
  <c r="BF261" i="11"/>
  <c r="T261" i="11"/>
  <c r="R261" i="11"/>
  <c r="P261" i="11"/>
  <c r="BI257" i="11"/>
  <c r="BH257" i="11"/>
  <c r="BG257" i="11"/>
  <c r="BF257" i="11"/>
  <c r="T257" i="11"/>
  <c r="R257" i="11"/>
  <c r="P257" i="11"/>
  <c r="BI254" i="11"/>
  <c r="BH254" i="11"/>
  <c r="BG254" i="11"/>
  <c r="BF254" i="11"/>
  <c r="T254" i="11"/>
  <c r="R254" i="11"/>
  <c r="P254" i="11"/>
  <c r="BI250" i="11"/>
  <c r="BH250" i="11"/>
  <c r="BG250" i="11"/>
  <c r="BF250" i="11"/>
  <c r="T250" i="11"/>
  <c r="R250" i="11"/>
  <c r="P250" i="11"/>
  <c r="BI247" i="11"/>
  <c r="BH247" i="11"/>
  <c r="BG247" i="11"/>
  <c r="BF247" i="11"/>
  <c r="T247" i="11"/>
  <c r="R247" i="11"/>
  <c r="P247" i="11"/>
  <c r="BI244" i="11"/>
  <c r="BH244" i="11"/>
  <c r="BG244" i="11"/>
  <c r="BF244" i="11"/>
  <c r="T244" i="11"/>
  <c r="R244" i="11"/>
  <c r="P244" i="11"/>
  <c r="BI240" i="11"/>
  <c r="BH240" i="11"/>
  <c r="BG240" i="11"/>
  <c r="BF240" i="11"/>
  <c r="T240" i="11"/>
  <c r="R240" i="11"/>
  <c r="P240" i="11"/>
  <c r="BI237" i="11"/>
  <c r="BH237" i="11"/>
  <c r="BG237" i="11"/>
  <c r="BF237" i="11"/>
  <c r="T237" i="11"/>
  <c r="R237" i="11"/>
  <c r="P237" i="11"/>
  <c r="BI233" i="11"/>
  <c r="BH233" i="11"/>
  <c r="BG233" i="11"/>
  <c r="BF233" i="11"/>
  <c r="T233" i="11"/>
  <c r="T232" i="11"/>
  <c r="R233" i="11"/>
  <c r="R232" i="11" s="1"/>
  <c r="P233" i="11"/>
  <c r="P232" i="11"/>
  <c r="BI228" i="11"/>
  <c r="BH228" i="11"/>
  <c r="BG228" i="11"/>
  <c r="BF228" i="11"/>
  <c r="T228" i="11"/>
  <c r="R228" i="11"/>
  <c r="P228" i="11"/>
  <c r="BI225" i="11"/>
  <c r="BH225" i="11"/>
  <c r="BG225" i="11"/>
  <c r="BF225" i="11"/>
  <c r="T225" i="11"/>
  <c r="R225" i="11"/>
  <c r="P225" i="11"/>
  <c r="BI222" i="11"/>
  <c r="BH222" i="11"/>
  <c r="BG222" i="11"/>
  <c r="BF222" i="11"/>
  <c r="T222" i="11"/>
  <c r="R222" i="11"/>
  <c r="P222" i="11"/>
  <c r="BI219" i="11"/>
  <c r="BH219" i="11"/>
  <c r="BG219" i="11"/>
  <c r="BF219" i="11"/>
  <c r="T219" i="11"/>
  <c r="R219" i="11"/>
  <c r="P219" i="11"/>
  <c r="BI216" i="11"/>
  <c r="BH216" i="11"/>
  <c r="BG216" i="11"/>
  <c r="BF216" i="11"/>
  <c r="T216" i="11"/>
  <c r="R216" i="11"/>
  <c r="P216" i="11"/>
  <c r="BI211" i="11"/>
  <c r="BH211" i="11"/>
  <c r="BG211" i="11"/>
  <c r="BF211" i="11"/>
  <c r="T211" i="11"/>
  <c r="R211" i="11"/>
  <c r="P211" i="11"/>
  <c r="BI207" i="11"/>
  <c r="BH207" i="11"/>
  <c r="BG207" i="11"/>
  <c r="BF207" i="11"/>
  <c r="T207" i="11"/>
  <c r="R207" i="11"/>
  <c r="P207" i="11"/>
  <c r="BI204" i="11"/>
  <c r="BH204" i="11"/>
  <c r="BG204" i="11"/>
  <c r="BF204" i="11"/>
  <c r="T204" i="11"/>
  <c r="R204" i="11"/>
  <c r="P204" i="11"/>
  <c r="BI199" i="11"/>
  <c r="BH199" i="11"/>
  <c r="BG199" i="11"/>
  <c r="BF199" i="11"/>
  <c r="T199" i="11"/>
  <c r="R199" i="11"/>
  <c r="P199" i="11"/>
  <c r="BI196" i="11"/>
  <c r="BH196" i="11"/>
  <c r="BG196" i="11"/>
  <c r="BF196" i="11"/>
  <c r="T196" i="11"/>
  <c r="R196" i="11"/>
  <c r="P196" i="11"/>
  <c r="BI193" i="11"/>
  <c r="BH193" i="11"/>
  <c r="BG193" i="11"/>
  <c r="BF193" i="11"/>
  <c r="T193" i="11"/>
  <c r="R193" i="11"/>
  <c r="P193" i="11"/>
  <c r="BI190" i="11"/>
  <c r="BH190" i="11"/>
  <c r="BG190" i="11"/>
  <c r="BF190" i="11"/>
  <c r="T190" i="11"/>
  <c r="R190" i="11"/>
  <c r="P190" i="11"/>
  <c r="BI187" i="11"/>
  <c r="BH187" i="11"/>
  <c r="BG187" i="11"/>
  <c r="BF187" i="11"/>
  <c r="T187" i="11"/>
  <c r="R187" i="11"/>
  <c r="P187" i="11"/>
  <c r="BI184" i="11"/>
  <c r="BH184" i="11"/>
  <c r="BG184" i="11"/>
  <c r="BF184" i="11"/>
  <c r="T184" i="11"/>
  <c r="R184" i="11"/>
  <c r="P184" i="11"/>
  <c r="BI181" i="11"/>
  <c r="BH181" i="11"/>
  <c r="BG181" i="11"/>
  <c r="BF181" i="11"/>
  <c r="T181" i="11"/>
  <c r="R181" i="11"/>
  <c r="P181" i="11"/>
  <c r="BI178" i="11"/>
  <c r="BH178" i="11"/>
  <c r="BG178" i="11"/>
  <c r="BF178" i="11"/>
  <c r="T178" i="11"/>
  <c r="R178" i="11"/>
  <c r="P178" i="11"/>
  <c r="BI174" i="11"/>
  <c r="BH174" i="11"/>
  <c r="BG174" i="11"/>
  <c r="BF174" i="11"/>
  <c r="T174" i="11"/>
  <c r="R174" i="11"/>
  <c r="P174" i="11"/>
  <c r="BI171" i="11"/>
  <c r="BH171" i="11"/>
  <c r="BG171" i="11"/>
  <c r="BF171" i="11"/>
  <c r="T171" i="11"/>
  <c r="R171" i="11"/>
  <c r="P171" i="11"/>
  <c r="BI166" i="11"/>
  <c r="BH166" i="11"/>
  <c r="BG166" i="11"/>
  <c r="BF166" i="11"/>
  <c r="T166" i="11"/>
  <c r="R166" i="11"/>
  <c r="P166" i="11"/>
  <c r="BI162" i="11"/>
  <c r="BH162" i="11"/>
  <c r="BG162" i="11"/>
  <c r="BF162" i="11"/>
  <c r="T162" i="11"/>
  <c r="R162" i="11"/>
  <c r="P162" i="11"/>
  <c r="BI158" i="11"/>
  <c r="BH158" i="11"/>
  <c r="BG158" i="11"/>
  <c r="BF158" i="11"/>
  <c r="T158" i="11"/>
  <c r="R158" i="11"/>
  <c r="P158" i="11"/>
  <c r="BI154" i="11"/>
  <c r="BH154" i="11"/>
  <c r="BG154" i="11"/>
  <c r="BF154" i="11"/>
  <c r="T154" i="11"/>
  <c r="R154" i="11"/>
  <c r="P154" i="11"/>
  <c r="BI151" i="11"/>
  <c r="BH151" i="11"/>
  <c r="BG151" i="11"/>
  <c r="BF151" i="11"/>
  <c r="T151" i="11"/>
  <c r="R151" i="11"/>
  <c r="P151" i="11"/>
  <c r="BI148" i="11"/>
  <c r="BH148" i="11"/>
  <c r="BG148" i="11"/>
  <c r="BF148" i="11"/>
  <c r="T148" i="11"/>
  <c r="R148" i="11"/>
  <c r="P148" i="11"/>
  <c r="BI144" i="11"/>
  <c r="BH144" i="11"/>
  <c r="BG144" i="11"/>
  <c r="BF144" i="11"/>
  <c r="T144" i="11"/>
  <c r="R144" i="11"/>
  <c r="P144" i="11"/>
  <c r="BI141" i="11"/>
  <c r="BH141" i="11"/>
  <c r="BG141" i="11"/>
  <c r="BF141" i="11"/>
  <c r="T141" i="11"/>
  <c r="R141" i="11"/>
  <c r="P141" i="11"/>
  <c r="BI138" i="11"/>
  <c r="BH138" i="11"/>
  <c r="BG138" i="11"/>
  <c r="BF138" i="11"/>
  <c r="T138" i="11"/>
  <c r="R138" i="11"/>
  <c r="P138" i="11"/>
  <c r="BI134" i="11"/>
  <c r="BH134" i="11"/>
  <c r="BG134" i="11"/>
  <c r="BF134" i="11"/>
  <c r="T134" i="11"/>
  <c r="R134" i="11"/>
  <c r="P134" i="11"/>
  <c r="BI131" i="11"/>
  <c r="BH131" i="11"/>
  <c r="BG131" i="11"/>
  <c r="BF131" i="11"/>
  <c r="T131" i="11"/>
  <c r="R131" i="11"/>
  <c r="P131" i="11"/>
  <c r="J124" i="11"/>
  <c r="F124" i="11"/>
  <c r="F122" i="11"/>
  <c r="E120" i="11"/>
  <c r="J91" i="11"/>
  <c r="F91" i="11"/>
  <c r="F89" i="11"/>
  <c r="E87" i="11"/>
  <c r="J24" i="11"/>
  <c r="E24" i="11"/>
  <c r="J92" i="11" s="1"/>
  <c r="J23" i="11"/>
  <c r="J18" i="11"/>
  <c r="E18" i="11"/>
  <c r="F125" i="11" s="1"/>
  <c r="J17" i="11"/>
  <c r="J12" i="11"/>
  <c r="J89" i="11"/>
  <c r="E7" i="11"/>
  <c r="E85" i="11" s="1"/>
  <c r="J37" i="10"/>
  <c r="J36" i="10"/>
  <c r="AY104" i="1" s="1"/>
  <c r="J35" i="10"/>
  <c r="AX104" i="1"/>
  <c r="BI191" i="10"/>
  <c r="BH191" i="10"/>
  <c r="BG191" i="10"/>
  <c r="BF191" i="10"/>
  <c r="T191" i="10"/>
  <c r="R191" i="10"/>
  <c r="P191" i="10"/>
  <c r="BI190" i="10"/>
  <c r="BH190" i="10"/>
  <c r="BG190" i="10"/>
  <c r="BF190" i="10"/>
  <c r="T190" i="10"/>
  <c r="R190" i="10"/>
  <c r="P190" i="10"/>
  <c r="BI189" i="10"/>
  <c r="BH189" i="10"/>
  <c r="BG189" i="10"/>
  <c r="BF189" i="10"/>
  <c r="T189" i="10"/>
  <c r="R189" i="10"/>
  <c r="P189" i="10"/>
  <c r="BI187" i="10"/>
  <c r="BH187" i="10"/>
  <c r="BG187" i="10"/>
  <c r="BF187" i="10"/>
  <c r="T187" i="10"/>
  <c r="R187" i="10"/>
  <c r="P187" i="10"/>
  <c r="BI186" i="10"/>
  <c r="BH186" i="10"/>
  <c r="BG186" i="10"/>
  <c r="BF186" i="10"/>
  <c r="T186" i="10"/>
  <c r="R186" i="10"/>
  <c r="P186" i="10"/>
  <c r="BI185" i="10"/>
  <c r="BH185" i="10"/>
  <c r="BG185" i="10"/>
  <c r="BF185" i="10"/>
  <c r="T185" i="10"/>
  <c r="R185" i="10"/>
  <c r="P185" i="10"/>
  <c r="BI184" i="10"/>
  <c r="BH184" i="10"/>
  <c r="BG184" i="10"/>
  <c r="BF184" i="10"/>
  <c r="T184" i="10"/>
  <c r="R184" i="10"/>
  <c r="P184" i="10"/>
  <c r="BI183" i="10"/>
  <c r="BH183" i="10"/>
  <c r="BG183" i="10"/>
  <c r="BF183" i="10"/>
  <c r="T183" i="10"/>
  <c r="R183" i="10"/>
  <c r="P183" i="10"/>
  <c r="BI182" i="10"/>
  <c r="BH182" i="10"/>
  <c r="BG182" i="10"/>
  <c r="BF182" i="10"/>
  <c r="T182" i="10"/>
  <c r="R182" i="10"/>
  <c r="P182" i="10"/>
  <c r="BI181" i="10"/>
  <c r="BH181" i="10"/>
  <c r="BG181" i="10"/>
  <c r="BF181" i="10"/>
  <c r="T181" i="10"/>
  <c r="R181" i="10"/>
  <c r="P181" i="10"/>
  <c r="BI180" i="10"/>
  <c r="BH180" i="10"/>
  <c r="BG180" i="10"/>
  <c r="BF180" i="10"/>
  <c r="T180" i="10"/>
  <c r="R180" i="10"/>
  <c r="P180" i="10"/>
  <c r="BI179" i="10"/>
  <c r="BH179" i="10"/>
  <c r="BG179" i="10"/>
  <c r="BF179" i="10"/>
  <c r="T179" i="10"/>
  <c r="R179" i="10"/>
  <c r="P179" i="10"/>
  <c r="BI178" i="10"/>
  <c r="BH178" i="10"/>
  <c r="BG178" i="10"/>
  <c r="BF178" i="10"/>
  <c r="T178" i="10"/>
  <c r="R178" i="10"/>
  <c r="P178" i="10"/>
  <c r="BI176" i="10"/>
  <c r="BH176" i="10"/>
  <c r="BG176" i="10"/>
  <c r="BF176" i="10"/>
  <c r="T176" i="10"/>
  <c r="R176" i="10"/>
  <c r="P176" i="10"/>
  <c r="BI175" i="10"/>
  <c r="BH175" i="10"/>
  <c r="BG175" i="10"/>
  <c r="BF175" i="10"/>
  <c r="T175" i="10"/>
  <c r="R175" i="10"/>
  <c r="P175" i="10"/>
  <c r="BI174" i="10"/>
  <c r="BH174" i="10"/>
  <c r="BG174" i="10"/>
  <c r="BF174" i="10"/>
  <c r="T174" i="10"/>
  <c r="R174" i="10"/>
  <c r="P174" i="10"/>
  <c r="BI173" i="10"/>
  <c r="BH173" i="10"/>
  <c r="BG173" i="10"/>
  <c r="BF173" i="10"/>
  <c r="T173" i="10"/>
  <c r="R173" i="10"/>
  <c r="P173" i="10"/>
  <c r="BI172" i="10"/>
  <c r="BH172" i="10"/>
  <c r="BG172" i="10"/>
  <c r="BF172" i="10"/>
  <c r="T172" i="10"/>
  <c r="R172" i="10"/>
  <c r="P172" i="10"/>
  <c r="BI171" i="10"/>
  <c r="BH171" i="10"/>
  <c r="BG171" i="10"/>
  <c r="BF171" i="10"/>
  <c r="T171" i="10"/>
  <c r="R171" i="10"/>
  <c r="P171" i="10"/>
  <c r="BI170" i="10"/>
  <c r="BH170" i="10"/>
  <c r="BG170" i="10"/>
  <c r="BF170" i="10"/>
  <c r="T170" i="10"/>
  <c r="R170" i="10"/>
  <c r="P170" i="10"/>
  <c r="BI169" i="10"/>
  <c r="BH169" i="10"/>
  <c r="BG169" i="10"/>
  <c r="BF169" i="10"/>
  <c r="T169" i="10"/>
  <c r="R169" i="10"/>
  <c r="P169" i="10"/>
  <c r="BI168" i="10"/>
  <c r="BH168" i="10"/>
  <c r="BG168" i="10"/>
  <c r="BF168" i="10"/>
  <c r="T168" i="10"/>
  <c r="R168" i="10"/>
  <c r="P168" i="10"/>
  <c r="BI167" i="10"/>
  <c r="BH167" i="10"/>
  <c r="BG167" i="10"/>
  <c r="BF167" i="10"/>
  <c r="T167" i="10"/>
  <c r="R167" i="10"/>
  <c r="P167" i="10"/>
  <c r="BI166" i="10"/>
  <c r="BH166" i="10"/>
  <c r="BG166" i="10"/>
  <c r="BF166" i="10"/>
  <c r="T166" i="10"/>
  <c r="R166" i="10"/>
  <c r="P166" i="10"/>
  <c r="BI165" i="10"/>
  <c r="BH165" i="10"/>
  <c r="BG165" i="10"/>
  <c r="BF165" i="10"/>
  <c r="T165" i="10"/>
  <c r="R165" i="10"/>
  <c r="P165" i="10"/>
  <c r="BI164" i="10"/>
  <c r="BH164" i="10"/>
  <c r="BG164" i="10"/>
  <c r="BF164" i="10"/>
  <c r="T164" i="10"/>
  <c r="R164" i="10"/>
  <c r="P164" i="10"/>
  <c r="BI163" i="10"/>
  <c r="BH163" i="10"/>
  <c r="BG163" i="10"/>
  <c r="BF163" i="10"/>
  <c r="T163" i="10"/>
  <c r="R163" i="10"/>
  <c r="P163" i="10"/>
  <c r="BI162" i="10"/>
  <c r="BH162" i="10"/>
  <c r="BG162" i="10"/>
  <c r="BF162" i="10"/>
  <c r="T162" i="10"/>
  <c r="R162" i="10"/>
  <c r="P162" i="10"/>
  <c r="BI161" i="10"/>
  <c r="BH161" i="10"/>
  <c r="BG161" i="10"/>
  <c r="BF161" i="10"/>
  <c r="T161" i="10"/>
  <c r="R161" i="10"/>
  <c r="P161" i="10"/>
  <c r="BI160" i="10"/>
  <c r="BH160" i="10"/>
  <c r="BG160" i="10"/>
  <c r="BF160" i="10"/>
  <c r="T160" i="10"/>
  <c r="R160" i="10"/>
  <c r="P160" i="10"/>
  <c r="BI159" i="10"/>
  <c r="BH159" i="10"/>
  <c r="BG159" i="10"/>
  <c r="BF159" i="10"/>
  <c r="T159" i="10"/>
  <c r="R159" i="10"/>
  <c r="P159" i="10"/>
  <c r="BI158" i="10"/>
  <c r="BH158" i="10"/>
  <c r="BG158" i="10"/>
  <c r="BF158" i="10"/>
  <c r="T158" i="10"/>
  <c r="R158" i="10"/>
  <c r="P158" i="10"/>
  <c r="BI157" i="10"/>
  <c r="BH157" i="10"/>
  <c r="BG157" i="10"/>
  <c r="BF157" i="10"/>
  <c r="T157" i="10"/>
  <c r="R157" i="10"/>
  <c r="P157" i="10"/>
  <c r="BI156" i="10"/>
  <c r="BH156" i="10"/>
  <c r="BG156" i="10"/>
  <c r="BF156" i="10"/>
  <c r="T156" i="10"/>
  <c r="R156" i="10"/>
  <c r="P156" i="10"/>
  <c r="BI155" i="10"/>
  <c r="BH155" i="10"/>
  <c r="BG155" i="10"/>
  <c r="BF155" i="10"/>
  <c r="T155" i="10"/>
  <c r="R155" i="10"/>
  <c r="P155" i="10"/>
  <c r="BI154" i="10"/>
  <c r="BH154" i="10"/>
  <c r="BG154" i="10"/>
  <c r="BF154" i="10"/>
  <c r="T154" i="10"/>
  <c r="R154" i="10"/>
  <c r="P154" i="10"/>
  <c r="BI153" i="10"/>
  <c r="BH153" i="10"/>
  <c r="BG153" i="10"/>
  <c r="BF153" i="10"/>
  <c r="T153" i="10"/>
  <c r="R153" i="10"/>
  <c r="P153" i="10"/>
  <c r="BI152" i="10"/>
  <c r="BH152" i="10"/>
  <c r="BG152" i="10"/>
  <c r="BF152" i="10"/>
  <c r="T152" i="10"/>
  <c r="R152" i="10"/>
  <c r="P152" i="10"/>
  <c r="BI151" i="10"/>
  <c r="BH151" i="10"/>
  <c r="BG151" i="10"/>
  <c r="BF151" i="10"/>
  <c r="T151" i="10"/>
  <c r="R151" i="10"/>
  <c r="P151" i="10"/>
  <c r="BI150" i="10"/>
  <c r="BH150" i="10"/>
  <c r="BG150" i="10"/>
  <c r="BF150" i="10"/>
  <c r="T150" i="10"/>
  <c r="R150" i="10"/>
  <c r="P150" i="10"/>
  <c r="BI149" i="10"/>
  <c r="BH149" i="10"/>
  <c r="BG149" i="10"/>
  <c r="BF149" i="10"/>
  <c r="T149" i="10"/>
  <c r="R149" i="10"/>
  <c r="P149" i="10"/>
  <c r="BI148" i="10"/>
  <c r="BH148" i="10"/>
  <c r="BG148" i="10"/>
  <c r="BF148" i="10"/>
  <c r="T148" i="10"/>
  <c r="R148" i="10"/>
  <c r="P148" i="10"/>
  <c r="BI147" i="10"/>
  <c r="BH147" i="10"/>
  <c r="BG147" i="10"/>
  <c r="BF147" i="10"/>
  <c r="T147" i="10"/>
  <c r="R147" i="10"/>
  <c r="P147" i="10"/>
  <c r="BI144" i="10"/>
  <c r="BH144" i="10"/>
  <c r="BG144" i="10"/>
  <c r="BF144" i="10"/>
  <c r="T144" i="10"/>
  <c r="T143" i="10" s="1"/>
  <c r="R144" i="10"/>
  <c r="R143" i="10"/>
  <c r="P144" i="10"/>
  <c r="P143" i="10" s="1"/>
  <c r="BI140" i="10"/>
  <c r="BH140" i="10"/>
  <c r="BG140" i="10"/>
  <c r="BF140" i="10"/>
  <c r="T140" i="10"/>
  <c r="T139" i="10"/>
  <c r="R140" i="10"/>
  <c r="R139" i="10" s="1"/>
  <c r="P140" i="10"/>
  <c r="P139" i="10"/>
  <c r="BI138" i="10"/>
  <c r="BH138" i="10"/>
  <c r="BG138" i="10"/>
  <c r="BF138" i="10"/>
  <c r="T138" i="10"/>
  <c r="R138" i="10"/>
  <c r="P138" i="10"/>
  <c r="BI135" i="10"/>
  <c r="BH135" i="10"/>
  <c r="BG135" i="10"/>
  <c r="BF135" i="10"/>
  <c r="T135" i="10"/>
  <c r="R135" i="10"/>
  <c r="P135" i="10"/>
  <c r="BI132" i="10"/>
  <c r="BH132" i="10"/>
  <c r="BG132" i="10"/>
  <c r="BF132" i="10"/>
  <c r="T132" i="10"/>
  <c r="R132" i="10"/>
  <c r="P132" i="10"/>
  <c r="BI131" i="10"/>
  <c r="BH131" i="10"/>
  <c r="BG131" i="10"/>
  <c r="BF131" i="10"/>
  <c r="T131" i="10"/>
  <c r="R131" i="10"/>
  <c r="P131" i="10"/>
  <c r="BI128" i="10"/>
  <c r="BH128" i="10"/>
  <c r="BG128" i="10"/>
  <c r="BF128" i="10"/>
  <c r="T128" i="10"/>
  <c r="R128" i="10"/>
  <c r="P128" i="10"/>
  <c r="BI127" i="10"/>
  <c r="BH127" i="10"/>
  <c r="BG127" i="10"/>
  <c r="BF127" i="10"/>
  <c r="T127" i="10"/>
  <c r="R127" i="10"/>
  <c r="P127" i="10"/>
  <c r="J120" i="10"/>
  <c r="F120" i="10"/>
  <c r="F118" i="10"/>
  <c r="E116" i="10"/>
  <c r="J91" i="10"/>
  <c r="F91" i="10"/>
  <c r="F89" i="10"/>
  <c r="E87" i="10"/>
  <c r="J24" i="10"/>
  <c r="E24" i="10"/>
  <c r="J121" i="10" s="1"/>
  <c r="J23" i="10"/>
  <c r="J18" i="10"/>
  <c r="E18" i="10"/>
  <c r="F121" i="10" s="1"/>
  <c r="J17" i="10"/>
  <c r="J12" i="10"/>
  <c r="J118" i="10"/>
  <c r="E7" i="10"/>
  <c r="E114" i="10" s="1"/>
  <c r="J37" i="9"/>
  <c r="J36" i="9"/>
  <c r="AY103" i="1" s="1"/>
  <c r="J35" i="9"/>
  <c r="AX103" i="1"/>
  <c r="BI137" i="9"/>
  <c r="BH137" i="9"/>
  <c r="BG137" i="9"/>
  <c r="BF137" i="9"/>
  <c r="T137" i="9"/>
  <c r="R137" i="9"/>
  <c r="P137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4" i="9"/>
  <c r="BH134" i="9"/>
  <c r="BG134" i="9"/>
  <c r="BF134" i="9"/>
  <c r="T134" i="9"/>
  <c r="R134" i="9"/>
  <c r="P134" i="9"/>
  <c r="BI133" i="9"/>
  <c r="BH133" i="9"/>
  <c r="BG133" i="9"/>
  <c r="BF133" i="9"/>
  <c r="T133" i="9"/>
  <c r="R133" i="9"/>
  <c r="P133" i="9"/>
  <c r="BI132" i="9"/>
  <c r="BH132" i="9"/>
  <c r="BG132" i="9"/>
  <c r="BF132" i="9"/>
  <c r="T132" i="9"/>
  <c r="R132" i="9"/>
  <c r="P132" i="9"/>
  <c r="BI131" i="9"/>
  <c r="BH131" i="9"/>
  <c r="BG131" i="9"/>
  <c r="BF131" i="9"/>
  <c r="T131" i="9"/>
  <c r="R131" i="9"/>
  <c r="P131" i="9"/>
  <c r="BI130" i="9"/>
  <c r="BH130" i="9"/>
  <c r="BG130" i="9"/>
  <c r="BF130" i="9"/>
  <c r="T130" i="9"/>
  <c r="R130" i="9"/>
  <c r="P130" i="9"/>
  <c r="BI129" i="9"/>
  <c r="BH129" i="9"/>
  <c r="BG129" i="9"/>
  <c r="BF129" i="9"/>
  <c r="T129" i="9"/>
  <c r="R129" i="9"/>
  <c r="P129" i="9"/>
  <c r="BI128" i="9"/>
  <c r="BH128" i="9"/>
  <c r="BG128" i="9"/>
  <c r="BF128" i="9"/>
  <c r="T128" i="9"/>
  <c r="R128" i="9"/>
  <c r="P128" i="9"/>
  <c r="BI127" i="9"/>
  <c r="BH127" i="9"/>
  <c r="BG127" i="9"/>
  <c r="BF127" i="9"/>
  <c r="T127" i="9"/>
  <c r="R127" i="9"/>
  <c r="P127" i="9"/>
  <c r="BI126" i="9"/>
  <c r="BH126" i="9"/>
  <c r="BG126" i="9"/>
  <c r="BF126" i="9"/>
  <c r="T126" i="9"/>
  <c r="R126" i="9"/>
  <c r="P126" i="9"/>
  <c r="BI125" i="9"/>
  <c r="BH125" i="9"/>
  <c r="BG125" i="9"/>
  <c r="BF125" i="9"/>
  <c r="T125" i="9"/>
  <c r="R125" i="9"/>
  <c r="P125" i="9"/>
  <c r="BI123" i="9"/>
  <c r="BH123" i="9"/>
  <c r="BG123" i="9"/>
  <c r="BF123" i="9"/>
  <c r="T123" i="9"/>
  <c r="R123" i="9"/>
  <c r="P123" i="9"/>
  <c r="BI122" i="9"/>
  <c r="BH122" i="9"/>
  <c r="BG122" i="9"/>
  <c r="BF122" i="9"/>
  <c r="T122" i="9"/>
  <c r="R122" i="9"/>
  <c r="P122" i="9"/>
  <c r="J115" i="9"/>
  <c r="F115" i="9"/>
  <c r="F113" i="9"/>
  <c r="E111" i="9"/>
  <c r="J91" i="9"/>
  <c r="F91" i="9"/>
  <c r="F89" i="9"/>
  <c r="E87" i="9"/>
  <c r="J24" i="9"/>
  <c r="E24" i="9"/>
  <c r="J116" i="9"/>
  <c r="J23" i="9"/>
  <c r="J18" i="9"/>
  <c r="E18" i="9"/>
  <c r="F92" i="9"/>
  <c r="J17" i="9"/>
  <c r="J12" i="9"/>
  <c r="J113" i="9" s="1"/>
  <c r="E7" i="9"/>
  <c r="E109" i="9" s="1"/>
  <c r="J37" i="8"/>
  <c r="J36" i="8"/>
  <c r="AY102" i="1"/>
  <c r="J35" i="8"/>
  <c r="AX102" i="1"/>
  <c r="BI181" i="8"/>
  <c r="BH181" i="8"/>
  <c r="BG181" i="8"/>
  <c r="BF181" i="8"/>
  <c r="T181" i="8"/>
  <c r="R181" i="8"/>
  <c r="P181" i="8"/>
  <c r="BI180" i="8"/>
  <c r="BH180" i="8"/>
  <c r="BG180" i="8"/>
  <c r="BF180" i="8"/>
  <c r="T180" i="8"/>
  <c r="R180" i="8"/>
  <c r="P180" i="8"/>
  <c r="BI179" i="8"/>
  <c r="BH179" i="8"/>
  <c r="BG179" i="8"/>
  <c r="BF179" i="8"/>
  <c r="T179" i="8"/>
  <c r="R179" i="8"/>
  <c r="P179" i="8"/>
  <c r="BI178" i="8"/>
  <c r="BH178" i="8"/>
  <c r="BG178" i="8"/>
  <c r="BF178" i="8"/>
  <c r="T178" i="8"/>
  <c r="R178" i="8"/>
  <c r="P178" i="8"/>
  <c r="BI177" i="8"/>
  <c r="BH177" i="8"/>
  <c r="BG177" i="8"/>
  <c r="BF177" i="8"/>
  <c r="T177" i="8"/>
  <c r="R177" i="8"/>
  <c r="P177" i="8"/>
  <c r="BI176" i="8"/>
  <c r="BH176" i="8"/>
  <c r="BG176" i="8"/>
  <c r="BF176" i="8"/>
  <c r="T176" i="8"/>
  <c r="R176" i="8"/>
  <c r="P176" i="8"/>
  <c r="BI175" i="8"/>
  <c r="BH175" i="8"/>
  <c r="BG175" i="8"/>
  <c r="BF175" i="8"/>
  <c r="T175" i="8"/>
  <c r="R175" i="8"/>
  <c r="P175" i="8"/>
  <c r="BI174" i="8"/>
  <c r="BH174" i="8"/>
  <c r="BG174" i="8"/>
  <c r="BF174" i="8"/>
  <c r="T174" i="8"/>
  <c r="R174" i="8"/>
  <c r="P174" i="8"/>
  <c r="BI173" i="8"/>
  <c r="BH173" i="8"/>
  <c r="BG173" i="8"/>
  <c r="BF173" i="8"/>
  <c r="T173" i="8"/>
  <c r="R173" i="8"/>
  <c r="P173" i="8"/>
  <c r="BI172" i="8"/>
  <c r="BH172" i="8"/>
  <c r="BG172" i="8"/>
  <c r="BF172" i="8"/>
  <c r="T172" i="8"/>
  <c r="R172" i="8"/>
  <c r="P172" i="8"/>
  <c r="BI171" i="8"/>
  <c r="BH171" i="8"/>
  <c r="BG171" i="8"/>
  <c r="BF171" i="8"/>
  <c r="T171" i="8"/>
  <c r="R171" i="8"/>
  <c r="P171" i="8"/>
  <c r="BI170" i="8"/>
  <c r="BH170" i="8"/>
  <c r="BG170" i="8"/>
  <c r="BF170" i="8"/>
  <c r="T170" i="8"/>
  <c r="R170" i="8"/>
  <c r="P170" i="8"/>
  <c r="BI169" i="8"/>
  <c r="BH169" i="8"/>
  <c r="BG169" i="8"/>
  <c r="BF169" i="8"/>
  <c r="T169" i="8"/>
  <c r="R169" i="8"/>
  <c r="P169" i="8"/>
  <c r="BI168" i="8"/>
  <c r="BH168" i="8"/>
  <c r="BG168" i="8"/>
  <c r="BF168" i="8"/>
  <c r="T168" i="8"/>
  <c r="R168" i="8"/>
  <c r="P168" i="8"/>
  <c r="BI167" i="8"/>
  <c r="BH167" i="8"/>
  <c r="BG167" i="8"/>
  <c r="BF167" i="8"/>
  <c r="T167" i="8"/>
  <c r="R167" i="8"/>
  <c r="P167" i="8"/>
  <c r="BI166" i="8"/>
  <c r="BH166" i="8"/>
  <c r="BG166" i="8"/>
  <c r="BF166" i="8"/>
  <c r="T166" i="8"/>
  <c r="R166" i="8"/>
  <c r="P166" i="8"/>
  <c r="BI165" i="8"/>
  <c r="BH165" i="8"/>
  <c r="BG165" i="8"/>
  <c r="BF165" i="8"/>
  <c r="T165" i="8"/>
  <c r="R165" i="8"/>
  <c r="P165" i="8"/>
  <c r="BI164" i="8"/>
  <c r="BH164" i="8"/>
  <c r="BG164" i="8"/>
  <c r="BF164" i="8"/>
  <c r="T164" i="8"/>
  <c r="R164" i="8"/>
  <c r="P164" i="8"/>
  <c r="BI163" i="8"/>
  <c r="BH163" i="8"/>
  <c r="BG163" i="8"/>
  <c r="BF163" i="8"/>
  <c r="T163" i="8"/>
  <c r="R163" i="8"/>
  <c r="P163" i="8"/>
  <c r="BI162" i="8"/>
  <c r="BH162" i="8"/>
  <c r="BG162" i="8"/>
  <c r="BF162" i="8"/>
  <c r="T162" i="8"/>
  <c r="R162" i="8"/>
  <c r="P162" i="8"/>
  <c r="BI161" i="8"/>
  <c r="BH161" i="8"/>
  <c r="BG161" i="8"/>
  <c r="BF161" i="8"/>
  <c r="T161" i="8"/>
  <c r="R161" i="8"/>
  <c r="P161" i="8"/>
  <c r="BI160" i="8"/>
  <c r="BH160" i="8"/>
  <c r="BG160" i="8"/>
  <c r="BF160" i="8"/>
  <c r="T160" i="8"/>
  <c r="R160" i="8"/>
  <c r="P160" i="8"/>
  <c r="BI159" i="8"/>
  <c r="BH159" i="8"/>
  <c r="BG159" i="8"/>
  <c r="BF159" i="8"/>
  <c r="T159" i="8"/>
  <c r="R159" i="8"/>
  <c r="P159" i="8"/>
  <c r="BI158" i="8"/>
  <c r="BH158" i="8"/>
  <c r="BG158" i="8"/>
  <c r="BF158" i="8"/>
  <c r="T158" i="8"/>
  <c r="R158" i="8"/>
  <c r="P158" i="8"/>
  <c r="BI157" i="8"/>
  <c r="BH157" i="8"/>
  <c r="BG157" i="8"/>
  <c r="BF157" i="8"/>
  <c r="T157" i="8"/>
  <c r="R157" i="8"/>
  <c r="P157" i="8"/>
  <c r="BI156" i="8"/>
  <c r="BH156" i="8"/>
  <c r="BG156" i="8"/>
  <c r="BF156" i="8"/>
  <c r="T156" i="8"/>
  <c r="R156" i="8"/>
  <c r="P156" i="8"/>
  <c r="BI154" i="8"/>
  <c r="BH154" i="8"/>
  <c r="BG154" i="8"/>
  <c r="BF154" i="8"/>
  <c r="T154" i="8"/>
  <c r="R154" i="8"/>
  <c r="P154" i="8"/>
  <c r="BI153" i="8"/>
  <c r="BH153" i="8"/>
  <c r="BG153" i="8"/>
  <c r="BF153" i="8"/>
  <c r="T153" i="8"/>
  <c r="R153" i="8"/>
  <c r="P153" i="8"/>
  <c r="BI152" i="8"/>
  <c r="BH152" i="8"/>
  <c r="BG152" i="8"/>
  <c r="BF152" i="8"/>
  <c r="T152" i="8"/>
  <c r="R152" i="8"/>
  <c r="P152" i="8"/>
  <c r="BI150" i="8"/>
  <c r="BH150" i="8"/>
  <c r="BG150" i="8"/>
  <c r="BF150" i="8"/>
  <c r="T150" i="8"/>
  <c r="R150" i="8"/>
  <c r="P150" i="8"/>
  <c r="BI149" i="8"/>
  <c r="BH149" i="8"/>
  <c r="BG149" i="8"/>
  <c r="BF149" i="8"/>
  <c r="T149" i="8"/>
  <c r="R149" i="8"/>
  <c r="P149" i="8"/>
  <c r="BI148" i="8"/>
  <c r="BH148" i="8"/>
  <c r="BG148" i="8"/>
  <c r="BF148" i="8"/>
  <c r="T148" i="8"/>
  <c r="R148" i="8"/>
  <c r="P148" i="8"/>
  <c r="BI147" i="8"/>
  <c r="BH147" i="8"/>
  <c r="BG147" i="8"/>
  <c r="BF147" i="8"/>
  <c r="T147" i="8"/>
  <c r="R147" i="8"/>
  <c r="P147" i="8"/>
  <c r="BI146" i="8"/>
  <c r="BH146" i="8"/>
  <c r="BG146" i="8"/>
  <c r="BF146" i="8"/>
  <c r="T146" i="8"/>
  <c r="R146" i="8"/>
  <c r="P146" i="8"/>
  <c r="BI145" i="8"/>
  <c r="BH145" i="8"/>
  <c r="BG145" i="8"/>
  <c r="BF145" i="8"/>
  <c r="T145" i="8"/>
  <c r="R145" i="8"/>
  <c r="P145" i="8"/>
  <c r="BI144" i="8"/>
  <c r="BH144" i="8"/>
  <c r="BG144" i="8"/>
  <c r="BF144" i="8"/>
  <c r="T144" i="8"/>
  <c r="R144" i="8"/>
  <c r="P144" i="8"/>
  <c r="BI143" i="8"/>
  <c r="BH143" i="8"/>
  <c r="BG143" i="8"/>
  <c r="BF143" i="8"/>
  <c r="T143" i="8"/>
  <c r="R143" i="8"/>
  <c r="P143" i="8"/>
  <c r="BI142" i="8"/>
  <c r="BH142" i="8"/>
  <c r="BG142" i="8"/>
  <c r="BF142" i="8"/>
  <c r="T142" i="8"/>
  <c r="R142" i="8"/>
  <c r="P142" i="8"/>
  <c r="BI141" i="8"/>
  <c r="BH141" i="8"/>
  <c r="BG141" i="8"/>
  <c r="BF141" i="8"/>
  <c r="T141" i="8"/>
  <c r="R141" i="8"/>
  <c r="P141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37" i="8"/>
  <c r="BH137" i="8"/>
  <c r="BG137" i="8"/>
  <c r="BF137" i="8"/>
  <c r="T137" i="8"/>
  <c r="R137" i="8"/>
  <c r="P137" i="8"/>
  <c r="BI136" i="8"/>
  <c r="BH136" i="8"/>
  <c r="BG136" i="8"/>
  <c r="BF136" i="8"/>
  <c r="T136" i="8"/>
  <c r="R136" i="8"/>
  <c r="P136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BI124" i="8"/>
  <c r="BH124" i="8"/>
  <c r="BG124" i="8"/>
  <c r="BF124" i="8"/>
  <c r="T124" i="8"/>
  <c r="T123" i="8" s="1"/>
  <c r="R124" i="8"/>
  <c r="R123" i="8" s="1"/>
  <c r="P124" i="8"/>
  <c r="P123" i="8" s="1"/>
  <c r="J117" i="8"/>
  <c r="F117" i="8"/>
  <c r="F115" i="8"/>
  <c r="E113" i="8"/>
  <c r="J91" i="8"/>
  <c r="F91" i="8"/>
  <c r="F89" i="8"/>
  <c r="E87" i="8"/>
  <c r="J24" i="8"/>
  <c r="E24" i="8"/>
  <c r="J118" i="8"/>
  <c r="J23" i="8"/>
  <c r="J18" i="8"/>
  <c r="E18" i="8"/>
  <c r="F118" i="8"/>
  <c r="J17" i="8"/>
  <c r="J12" i="8"/>
  <c r="J115" i="8" s="1"/>
  <c r="E7" i="8"/>
  <c r="E111" i="8" s="1"/>
  <c r="J37" i="7"/>
  <c r="J36" i="7"/>
  <c r="AY101" i="1"/>
  <c r="J35" i="7"/>
  <c r="AX101" i="1"/>
  <c r="BI160" i="7"/>
  <c r="BH160" i="7"/>
  <c r="BG160" i="7"/>
  <c r="BF160" i="7"/>
  <c r="T160" i="7"/>
  <c r="T159" i="7"/>
  <c r="R160" i="7"/>
  <c r="R159" i="7"/>
  <c r="P160" i="7"/>
  <c r="P159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6" i="7"/>
  <c r="BH156" i="7"/>
  <c r="BG156" i="7"/>
  <c r="BF156" i="7"/>
  <c r="T156" i="7"/>
  <c r="R156" i="7"/>
  <c r="P156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3" i="7"/>
  <c r="BH153" i="7"/>
  <c r="BG153" i="7"/>
  <c r="BF153" i="7"/>
  <c r="T153" i="7"/>
  <c r="R153" i="7"/>
  <c r="P153" i="7"/>
  <c r="BI152" i="7"/>
  <c r="BH152" i="7"/>
  <c r="BG152" i="7"/>
  <c r="BF152" i="7"/>
  <c r="T152" i="7"/>
  <c r="R152" i="7"/>
  <c r="P152" i="7"/>
  <c r="BI151" i="7"/>
  <c r="BH151" i="7"/>
  <c r="BG151" i="7"/>
  <c r="BF151" i="7"/>
  <c r="T151" i="7"/>
  <c r="R151" i="7"/>
  <c r="P151" i="7"/>
  <c r="BI150" i="7"/>
  <c r="BH150" i="7"/>
  <c r="BG150" i="7"/>
  <c r="BF150" i="7"/>
  <c r="T150" i="7"/>
  <c r="R150" i="7"/>
  <c r="P150" i="7"/>
  <c r="BI149" i="7"/>
  <c r="BH149" i="7"/>
  <c r="BG149" i="7"/>
  <c r="BF149" i="7"/>
  <c r="T149" i="7"/>
  <c r="R149" i="7"/>
  <c r="P149" i="7"/>
  <c r="BI148" i="7"/>
  <c r="BH148" i="7"/>
  <c r="BG148" i="7"/>
  <c r="BF148" i="7"/>
  <c r="T148" i="7"/>
  <c r="R148" i="7"/>
  <c r="P148" i="7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BI123" i="7"/>
  <c r="BH123" i="7"/>
  <c r="BG123" i="7"/>
  <c r="BF123" i="7"/>
  <c r="T123" i="7"/>
  <c r="R123" i="7"/>
  <c r="P123" i="7"/>
  <c r="J116" i="7"/>
  <c r="F116" i="7"/>
  <c r="F114" i="7"/>
  <c r="E112" i="7"/>
  <c r="J91" i="7"/>
  <c r="F91" i="7"/>
  <c r="F89" i="7"/>
  <c r="E87" i="7"/>
  <c r="J24" i="7"/>
  <c r="E24" i="7"/>
  <c r="J92" i="7"/>
  <c r="J23" i="7"/>
  <c r="J18" i="7"/>
  <c r="E18" i="7"/>
  <c r="F117" i="7"/>
  <c r="J17" i="7"/>
  <c r="J12" i="7"/>
  <c r="J114" i="7" s="1"/>
  <c r="E7" i="7"/>
  <c r="E85" i="7" s="1"/>
  <c r="J37" i="6"/>
  <c r="J36" i="6"/>
  <c r="AY100" i="1"/>
  <c r="J35" i="6"/>
  <c r="AX100" i="1"/>
  <c r="BI197" i="6"/>
  <c r="BH197" i="6"/>
  <c r="BG197" i="6"/>
  <c r="BF197" i="6"/>
  <c r="T197" i="6"/>
  <c r="T196" i="6"/>
  <c r="R197" i="6"/>
  <c r="R196" i="6"/>
  <c r="P197" i="6"/>
  <c r="P196" i="6"/>
  <c r="BI193" i="6"/>
  <c r="BH193" i="6"/>
  <c r="BG193" i="6"/>
  <c r="BF193" i="6"/>
  <c r="T193" i="6"/>
  <c r="R193" i="6"/>
  <c r="P193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87" i="6"/>
  <c r="BH187" i="6"/>
  <c r="BG187" i="6"/>
  <c r="BF187" i="6"/>
  <c r="T187" i="6"/>
  <c r="T186" i="6" s="1"/>
  <c r="R187" i="6"/>
  <c r="R186" i="6" s="1"/>
  <c r="P187" i="6"/>
  <c r="P186" i="6" s="1"/>
  <c r="BI183" i="6"/>
  <c r="BH183" i="6"/>
  <c r="BG183" i="6"/>
  <c r="BF183" i="6"/>
  <c r="T183" i="6"/>
  <c r="R183" i="6"/>
  <c r="P183" i="6"/>
  <c r="BI182" i="6"/>
  <c r="BH182" i="6"/>
  <c r="BG182" i="6"/>
  <c r="BF182" i="6"/>
  <c r="T182" i="6"/>
  <c r="R182" i="6"/>
  <c r="P182" i="6"/>
  <c r="BI181" i="6"/>
  <c r="BH181" i="6"/>
  <c r="BG181" i="6"/>
  <c r="BF181" i="6"/>
  <c r="T181" i="6"/>
  <c r="R181" i="6"/>
  <c r="P181" i="6"/>
  <c r="BI177" i="6"/>
  <c r="BH177" i="6"/>
  <c r="BG177" i="6"/>
  <c r="BF177" i="6"/>
  <c r="T177" i="6"/>
  <c r="T176" i="6"/>
  <c r="R177" i="6"/>
  <c r="R176" i="6"/>
  <c r="P177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2" i="6"/>
  <c r="BH162" i="6"/>
  <c r="BG162" i="6"/>
  <c r="BF162" i="6"/>
  <c r="T162" i="6"/>
  <c r="R162" i="6"/>
  <c r="P162" i="6"/>
  <c r="BI158" i="6"/>
  <c r="BH158" i="6"/>
  <c r="BG158" i="6"/>
  <c r="BF158" i="6"/>
  <c r="T158" i="6"/>
  <c r="R158" i="6"/>
  <c r="P158" i="6"/>
  <c r="BI155" i="6"/>
  <c r="BH155" i="6"/>
  <c r="BG155" i="6"/>
  <c r="BF155" i="6"/>
  <c r="T155" i="6"/>
  <c r="R155" i="6"/>
  <c r="P155" i="6"/>
  <c r="BI151" i="6"/>
  <c r="BH151" i="6"/>
  <c r="BG151" i="6"/>
  <c r="BF151" i="6"/>
  <c r="T151" i="6"/>
  <c r="R151" i="6"/>
  <c r="P151" i="6"/>
  <c r="BI147" i="6"/>
  <c r="BH147" i="6"/>
  <c r="BG147" i="6"/>
  <c r="BF147" i="6"/>
  <c r="T147" i="6"/>
  <c r="R147" i="6"/>
  <c r="P147" i="6"/>
  <c r="BI141" i="6"/>
  <c r="BH141" i="6"/>
  <c r="BG141" i="6"/>
  <c r="BF141" i="6"/>
  <c r="T141" i="6"/>
  <c r="R141" i="6"/>
  <c r="P141" i="6"/>
  <c r="BI138" i="6"/>
  <c r="BH138" i="6"/>
  <c r="BG138" i="6"/>
  <c r="BF138" i="6"/>
  <c r="T138" i="6"/>
  <c r="R138" i="6"/>
  <c r="P138" i="6"/>
  <c r="BI134" i="6"/>
  <c r="BH134" i="6"/>
  <c r="BG134" i="6"/>
  <c r="BF134" i="6"/>
  <c r="T134" i="6"/>
  <c r="R134" i="6"/>
  <c r="P134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6" i="6"/>
  <c r="BH126" i="6"/>
  <c r="BG126" i="6"/>
  <c r="BF126" i="6"/>
  <c r="T126" i="6"/>
  <c r="R126" i="6"/>
  <c r="P126" i="6"/>
  <c r="J119" i="6"/>
  <c r="F119" i="6"/>
  <c r="F117" i="6"/>
  <c r="E115" i="6"/>
  <c r="J91" i="6"/>
  <c r="F91" i="6"/>
  <c r="F89" i="6"/>
  <c r="E87" i="6"/>
  <c r="J24" i="6"/>
  <c r="E24" i="6"/>
  <c r="J92" i="6" s="1"/>
  <c r="J23" i="6"/>
  <c r="J18" i="6"/>
  <c r="E18" i="6"/>
  <c r="F120" i="6" s="1"/>
  <c r="J17" i="6"/>
  <c r="J12" i="6"/>
  <c r="J89" i="6"/>
  <c r="E7" i="6"/>
  <c r="E113" i="6"/>
  <c r="J39" i="5"/>
  <c r="J38" i="5"/>
  <c r="AY99" i="1" s="1"/>
  <c r="J37" i="5"/>
  <c r="AX99" i="1" s="1"/>
  <c r="BI150" i="5"/>
  <c r="BH150" i="5"/>
  <c r="BG150" i="5"/>
  <c r="BF150" i="5"/>
  <c r="T150" i="5"/>
  <c r="T149" i="5" s="1"/>
  <c r="R150" i="5"/>
  <c r="R149" i="5" s="1"/>
  <c r="P150" i="5"/>
  <c r="P149" i="5" s="1"/>
  <c r="BI148" i="5"/>
  <c r="BH148" i="5"/>
  <c r="BG148" i="5"/>
  <c r="BF148" i="5"/>
  <c r="T148" i="5"/>
  <c r="T147" i="5" s="1"/>
  <c r="R148" i="5"/>
  <c r="R147" i="5" s="1"/>
  <c r="P148" i="5"/>
  <c r="P147" i="5" s="1"/>
  <c r="BI144" i="5"/>
  <c r="BH144" i="5"/>
  <c r="BG144" i="5"/>
  <c r="BF144" i="5"/>
  <c r="T144" i="5"/>
  <c r="T143" i="5" s="1"/>
  <c r="R144" i="5"/>
  <c r="R143" i="5" s="1"/>
  <c r="P144" i="5"/>
  <c r="P143" i="5" s="1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R139" i="5"/>
  <c r="P139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2" i="5"/>
  <c r="BH132" i="5"/>
  <c r="BG132" i="5"/>
  <c r="BF132" i="5"/>
  <c r="T132" i="5"/>
  <c r="R132" i="5"/>
  <c r="P132" i="5"/>
  <c r="BI128" i="5"/>
  <c r="BH128" i="5"/>
  <c r="BG128" i="5"/>
  <c r="BF128" i="5"/>
  <c r="T128" i="5"/>
  <c r="R128" i="5"/>
  <c r="P128" i="5"/>
  <c r="J121" i="5"/>
  <c r="F121" i="5"/>
  <c r="F119" i="5"/>
  <c r="E117" i="5"/>
  <c r="J93" i="5"/>
  <c r="F93" i="5"/>
  <c r="F91" i="5"/>
  <c r="E89" i="5"/>
  <c r="J26" i="5"/>
  <c r="E26" i="5"/>
  <c r="J122" i="5"/>
  <c r="J25" i="5"/>
  <c r="J20" i="5"/>
  <c r="E20" i="5"/>
  <c r="F94" i="5"/>
  <c r="J19" i="5"/>
  <c r="J14" i="5"/>
  <c r="J91" i="5" s="1"/>
  <c r="E7" i="5"/>
  <c r="E85" i="5" s="1"/>
  <c r="J39" i="4"/>
  <c r="J38" i="4"/>
  <c r="AY98" i="1"/>
  <c r="J37" i="4"/>
  <c r="AX98" i="1"/>
  <c r="BI311" i="4"/>
  <c r="BH311" i="4"/>
  <c r="BG311" i="4"/>
  <c r="BF311" i="4"/>
  <c r="T311" i="4"/>
  <c r="T310" i="4"/>
  <c r="R311" i="4"/>
  <c r="R310" i="4"/>
  <c r="P311" i="4"/>
  <c r="P310" i="4"/>
  <c r="BI307" i="4"/>
  <c r="BH307" i="4"/>
  <c r="BG307" i="4"/>
  <c r="BF307" i="4"/>
  <c r="T307" i="4"/>
  <c r="R307" i="4"/>
  <c r="P307" i="4"/>
  <c r="BI306" i="4"/>
  <c r="BH306" i="4"/>
  <c r="BG306" i="4"/>
  <c r="BF306" i="4"/>
  <c r="T306" i="4"/>
  <c r="R306" i="4"/>
  <c r="P306" i="4"/>
  <c r="BI305" i="4"/>
  <c r="BH305" i="4"/>
  <c r="BG305" i="4"/>
  <c r="BF305" i="4"/>
  <c r="T305" i="4"/>
  <c r="R305" i="4"/>
  <c r="P305" i="4"/>
  <c r="BI301" i="4"/>
  <c r="BH301" i="4"/>
  <c r="BG301" i="4"/>
  <c r="BF301" i="4"/>
  <c r="T301" i="4"/>
  <c r="R301" i="4"/>
  <c r="P301" i="4"/>
  <c r="BI300" i="4"/>
  <c r="BH300" i="4"/>
  <c r="BG300" i="4"/>
  <c r="BF300" i="4"/>
  <c r="T300" i="4"/>
  <c r="R300" i="4"/>
  <c r="P300" i="4"/>
  <c r="BI296" i="4"/>
  <c r="BH296" i="4"/>
  <c r="BG296" i="4"/>
  <c r="BF296" i="4"/>
  <c r="T296" i="4"/>
  <c r="R296" i="4"/>
  <c r="P296" i="4"/>
  <c r="BI295" i="4"/>
  <c r="BH295" i="4"/>
  <c r="BG295" i="4"/>
  <c r="BF295" i="4"/>
  <c r="T295" i="4"/>
  <c r="R295" i="4"/>
  <c r="P295" i="4"/>
  <c r="BI294" i="4"/>
  <c r="BH294" i="4"/>
  <c r="BG294" i="4"/>
  <c r="BF294" i="4"/>
  <c r="T294" i="4"/>
  <c r="R294" i="4"/>
  <c r="P294" i="4"/>
  <c r="BI293" i="4"/>
  <c r="BH293" i="4"/>
  <c r="BG293" i="4"/>
  <c r="BF293" i="4"/>
  <c r="T293" i="4"/>
  <c r="R293" i="4"/>
  <c r="P293" i="4"/>
  <c r="BI289" i="4"/>
  <c r="BH289" i="4"/>
  <c r="BG289" i="4"/>
  <c r="BF289" i="4"/>
  <c r="T289" i="4"/>
  <c r="R289" i="4"/>
  <c r="P289" i="4"/>
  <c r="BI286" i="4"/>
  <c r="BH286" i="4"/>
  <c r="BG286" i="4"/>
  <c r="BF286" i="4"/>
  <c r="T286" i="4"/>
  <c r="R286" i="4"/>
  <c r="P286" i="4"/>
  <c r="BI282" i="4"/>
  <c r="BH282" i="4"/>
  <c r="BG282" i="4"/>
  <c r="BF282" i="4"/>
  <c r="T282" i="4"/>
  <c r="R282" i="4"/>
  <c r="P282" i="4"/>
  <c r="BI281" i="4"/>
  <c r="BH281" i="4"/>
  <c r="BG281" i="4"/>
  <c r="BF281" i="4"/>
  <c r="T281" i="4"/>
  <c r="R281" i="4"/>
  <c r="P281" i="4"/>
  <c r="BI278" i="4"/>
  <c r="BH278" i="4"/>
  <c r="BG278" i="4"/>
  <c r="BF278" i="4"/>
  <c r="T278" i="4"/>
  <c r="R278" i="4"/>
  <c r="P278" i="4"/>
  <c r="BI275" i="4"/>
  <c r="BH275" i="4"/>
  <c r="BG275" i="4"/>
  <c r="BF275" i="4"/>
  <c r="T275" i="4"/>
  <c r="R275" i="4"/>
  <c r="P275" i="4"/>
  <c r="BI272" i="4"/>
  <c r="BH272" i="4"/>
  <c r="BG272" i="4"/>
  <c r="BF272" i="4"/>
  <c r="T272" i="4"/>
  <c r="R272" i="4"/>
  <c r="P272" i="4"/>
  <c r="BI269" i="4"/>
  <c r="BH269" i="4"/>
  <c r="BG269" i="4"/>
  <c r="BF269" i="4"/>
  <c r="T269" i="4"/>
  <c r="R269" i="4"/>
  <c r="P269" i="4"/>
  <c r="BI268" i="4"/>
  <c r="BH268" i="4"/>
  <c r="BG268" i="4"/>
  <c r="BF268" i="4"/>
  <c r="T268" i="4"/>
  <c r="R268" i="4"/>
  <c r="P268" i="4"/>
  <c r="BI267" i="4"/>
  <c r="BH267" i="4"/>
  <c r="BG267" i="4"/>
  <c r="BF267" i="4"/>
  <c r="T267" i="4"/>
  <c r="R267" i="4"/>
  <c r="P267" i="4"/>
  <c r="BI263" i="4"/>
  <c r="BH263" i="4"/>
  <c r="BG263" i="4"/>
  <c r="BF263" i="4"/>
  <c r="T263" i="4"/>
  <c r="R263" i="4"/>
  <c r="P263" i="4"/>
  <c r="BI260" i="4"/>
  <c r="BH260" i="4"/>
  <c r="BG260" i="4"/>
  <c r="BF260" i="4"/>
  <c r="T260" i="4"/>
  <c r="R260" i="4"/>
  <c r="P260" i="4"/>
  <c r="BI257" i="4"/>
  <c r="BH257" i="4"/>
  <c r="BG257" i="4"/>
  <c r="BF257" i="4"/>
  <c r="T257" i="4"/>
  <c r="R257" i="4"/>
  <c r="P257" i="4"/>
  <c r="BI253" i="4"/>
  <c r="BH253" i="4"/>
  <c r="BG253" i="4"/>
  <c r="BF253" i="4"/>
  <c r="T253" i="4"/>
  <c r="R253" i="4"/>
  <c r="P253" i="4"/>
  <c r="BI249" i="4"/>
  <c r="BH249" i="4"/>
  <c r="BG249" i="4"/>
  <c r="BF249" i="4"/>
  <c r="T249" i="4"/>
  <c r="R249" i="4"/>
  <c r="P249" i="4"/>
  <c r="BI246" i="4"/>
  <c r="BH246" i="4"/>
  <c r="BG246" i="4"/>
  <c r="BF246" i="4"/>
  <c r="T246" i="4"/>
  <c r="R246" i="4"/>
  <c r="P246" i="4"/>
  <c r="BI245" i="4"/>
  <c r="BH245" i="4"/>
  <c r="BG245" i="4"/>
  <c r="BF245" i="4"/>
  <c r="T245" i="4"/>
  <c r="R245" i="4"/>
  <c r="P245" i="4"/>
  <c r="BI244" i="4"/>
  <c r="BH244" i="4"/>
  <c r="BG244" i="4"/>
  <c r="BF244" i="4"/>
  <c r="T244" i="4"/>
  <c r="R244" i="4"/>
  <c r="P244" i="4"/>
  <c r="BI240" i="4"/>
  <c r="BH240" i="4"/>
  <c r="BG240" i="4"/>
  <c r="BF240" i="4"/>
  <c r="T240" i="4"/>
  <c r="R240" i="4"/>
  <c r="P240" i="4"/>
  <c r="BI239" i="4"/>
  <c r="BH239" i="4"/>
  <c r="BG239" i="4"/>
  <c r="BF239" i="4"/>
  <c r="T239" i="4"/>
  <c r="R239" i="4"/>
  <c r="P239" i="4"/>
  <c r="BI238" i="4"/>
  <c r="BH238" i="4"/>
  <c r="BG238" i="4"/>
  <c r="BF238" i="4"/>
  <c r="T238" i="4"/>
  <c r="R238" i="4"/>
  <c r="P238" i="4"/>
  <c r="BI237" i="4"/>
  <c r="BH237" i="4"/>
  <c r="BG237" i="4"/>
  <c r="BF237" i="4"/>
  <c r="T237" i="4"/>
  <c r="R237" i="4"/>
  <c r="P237" i="4"/>
  <c r="BI236" i="4"/>
  <c r="BH236" i="4"/>
  <c r="BG236" i="4"/>
  <c r="BF236" i="4"/>
  <c r="T236" i="4"/>
  <c r="R236" i="4"/>
  <c r="P236" i="4"/>
  <c r="BI235" i="4"/>
  <c r="BH235" i="4"/>
  <c r="BG235" i="4"/>
  <c r="BF235" i="4"/>
  <c r="T235" i="4"/>
  <c r="R235" i="4"/>
  <c r="P235" i="4"/>
  <c r="BI234" i="4"/>
  <c r="BH234" i="4"/>
  <c r="BG234" i="4"/>
  <c r="BF234" i="4"/>
  <c r="T234" i="4"/>
  <c r="R234" i="4"/>
  <c r="P234" i="4"/>
  <c r="BI230" i="4"/>
  <c r="BH230" i="4"/>
  <c r="BG230" i="4"/>
  <c r="BF230" i="4"/>
  <c r="T230" i="4"/>
  <c r="R230" i="4"/>
  <c r="P230" i="4"/>
  <c r="BI227" i="4"/>
  <c r="BH227" i="4"/>
  <c r="BG227" i="4"/>
  <c r="BF227" i="4"/>
  <c r="T227" i="4"/>
  <c r="R227" i="4"/>
  <c r="P227" i="4"/>
  <c r="BI226" i="4"/>
  <c r="BH226" i="4"/>
  <c r="BG226" i="4"/>
  <c r="BF226" i="4"/>
  <c r="T226" i="4"/>
  <c r="R226" i="4"/>
  <c r="P226" i="4"/>
  <c r="BI221" i="4"/>
  <c r="BH221" i="4"/>
  <c r="BG221" i="4"/>
  <c r="BF221" i="4"/>
  <c r="T221" i="4"/>
  <c r="R221" i="4"/>
  <c r="P221" i="4"/>
  <c r="BI217" i="4"/>
  <c r="BH217" i="4"/>
  <c r="BG217" i="4"/>
  <c r="BF217" i="4"/>
  <c r="T217" i="4"/>
  <c r="R217" i="4"/>
  <c r="P217" i="4"/>
  <c r="BI214" i="4"/>
  <c r="BH214" i="4"/>
  <c r="BG214" i="4"/>
  <c r="BF214" i="4"/>
  <c r="T214" i="4"/>
  <c r="R214" i="4"/>
  <c r="P214" i="4"/>
  <c r="BI211" i="4"/>
  <c r="BH211" i="4"/>
  <c r="BG211" i="4"/>
  <c r="BF211" i="4"/>
  <c r="T211" i="4"/>
  <c r="R211" i="4"/>
  <c r="P211" i="4"/>
  <c r="BI205" i="4"/>
  <c r="BH205" i="4"/>
  <c r="BG205" i="4"/>
  <c r="BF205" i="4"/>
  <c r="T205" i="4"/>
  <c r="R205" i="4"/>
  <c r="P205" i="4"/>
  <c r="BI202" i="4"/>
  <c r="BH202" i="4"/>
  <c r="BG202" i="4"/>
  <c r="BF202" i="4"/>
  <c r="T202" i="4"/>
  <c r="R202" i="4"/>
  <c r="P202" i="4"/>
  <c r="BI198" i="4"/>
  <c r="BH198" i="4"/>
  <c r="BG198" i="4"/>
  <c r="BF198" i="4"/>
  <c r="T198" i="4"/>
  <c r="R198" i="4"/>
  <c r="P198" i="4"/>
  <c r="BI193" i="4"/>
  <c r="BH193" i="4"/>
  <c r="BG193" i="4"/>
  <c r="BF193" i="4"/>
  <c r="T193" i="4"/>
  <c r="R193" i="4"/>
  <c r="P193" i="4"/>
  <c r="BI190" i="4"/>
  <c r="BH190" i="4"/>
  <c r="BG190" i="4"/>
  <c r="BF190" i="4"/>
  <c r="T190" i="4"/>
  <c r="R190" i="4"/>
  <c r="P190" i="4"/>
  <c r="BI184" i="4"/>
  <c r="BH184" i="4"/>
  <c r="BG184" i="4"/>
  <c r="BF184" i="4"/>
  <c r="T184" i="4"/>
  <c r="R184" i="4"/>
  <c r="P184" i="4"/>
  <c r="BI180" i="4"/>
  <c r="BH180" i="4"/>
  <c r="BG180" i="4"/>
  <c r="BF180" i="4"/>
  <c r="T180" i="4"/>
  <c r="T179" i="4" s="1"/>
  <c r="R180" i="4"/>
  <c r="R179" i="4" s="1"/>
  <c r="P180" i="4"/>
  <c r="P179" i="4" s="1"/>
  <c r="BI178" i="4"/>
  <c r="BH178" i="4"/>
  <c r="BG178" i="4"/>
  <c r="BF178" i="4"/>
  <c r="T178" i="4"/>
  <c r="T177" i="4" s="1"/>
  <c r="R178" i="4"/>
  <c r="R177" i="4" s="1"/>
  <c r="P178" i="4"/>
  <c r="P177" i="4" s="1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R157" i="4"/>
  <c r="P157" i="4"/>
  <c r="BI153" i="4"/>
  <c r="BH153" i="4"/>
  <c r="BG153" i="4"/>
  <c r="BF153" i="4"/>
  <c r="T153" i="4"/>
  <c r="R153" i="4"/>
  <c r="P153" i="4"/>
  <c r="BI149" i="4"/>
  <c r="BH149" i="4"/>
  <c r="BG149" i="4"/>
  <c r="BF149" i="4"/>
  <c r="T149" i="4"/>
  <c r="R149" i="4"/>
  <c r="P149" i="4"/>
  <c r="BI144" i="4"/>
  <c r="BH144" i="4"/>
  <c r="BG144" i="4"/>
  <c r="BF144" i="4"/>
  <c r="T144" i="4"/>
  <c r="R144" i="4"/>
  <c r="P144" i="4"/>
  <c r="BI139" i="4"/>
  <c r="BH139" i="4"/>
  <c r="BG139" i="4"/>
  <c r="BF139" i="4"/>
  <c r="T139" i="4"/>
  <c r="R139" i="4"/>
  <c r="P139" i="4"/>
  <c r="BI135" i="4"/>
  <c r="BH135" i="4"/>
  <c r="BG135" i="4"/>
  <c r="BF135" i="4"/>
  <c r="T135" i="4"/>
  <c r="R135" i="4"/>
  <c r="P135" i="4"/>
  <c r="BI131" i="4"/>
  <c r="BH131" i="4"/>
  <c r="BG131" i="4"/>
  <c r="BF131" i="4"/>
  <c r="T131" i="4"/>
  <c r="R131" i="4"/>
  <c r="P131" i="4"/>
  <c r="J124" i="4"/>
  <c r="F124" i="4"/>
  <c r="F122" i="4"/>
  <c r="E120" i="4"/>
  <c r="J93" i="4"/>
  <c r="F93" i="4"/>
  <c r="F91" i="4"/>
  <c r="E89" i="4"/>
  <c r="J26" i="4"/>
  <c r="E26" i="4"/>
  <c r="J125" i="4" s="1"/>
  <c r="J25" i="4"/>
  <c r="J20" i="4"/>
  <c r="E20" i="4"/>
  <c r="F125" i="4" s="1"/>
  <c r="J19" i="4"/>
  <c r="J14" i="4"/>
  <c r="J122" i="4"/>
  <c r="E7" i="4"/>
  <c r="E116" i="4"/>
  <c r="J37" i="3"/>
  <c r="J36" i="3"/>
  <c r="AY96" i="1" s="1"/>
  <c r="J35" i="3"/>
  <c r="AX96" i="1" s="1"/>
  <c r="BI258" i="3"/>
  <c r="BH258" i="3"/>
  <c r="BG258" i="3"/>
  <c r="BF258" i="3"/>
  <c r="T258" i="3"/>
  <c r="T257" i="3" s="1"/>
  <c r="R258" i="3"/>
  <c r="R257" i="3" s="1"/>
  <c r="P258" i="3"/>
  <c r="P257" i="3" s="1"/>
  <c r="BI251" i="3"/>
  <c r="BH251" i="3"/>
  <c r="BG251" i="3"/>
  <c r="BF251" i="3"/>
  <c r="T251" i="3"/>
  <c r="R251" i="3"/>
  <c r="P251" i="3"/>
  <c r="BI247" i="3"/>
  <c r="BH247" i="3"/>
  <c r="BG247" i="3"/>
  <c r="BF247" i="3"/>
  <c r="T247" i="3"/>
  <c r="R247" i="3"/>
  <c r="P247" i="3"/>
  <c r="BI240" i="3"/>
  <c r="BH240" i="3"/>
  <c r="BG240" i="3"/>
  <c r="BF240" i="3"/>
  <c r="T240" i="3"/>
  <c r="R240" i="3"/>
  <c r="P240" i="3"/>
  <c r="BI237" i="3"/>
  <c r="BH237" i="3"/>
  <c r="BG237" i="3"/>
  <c r="BF237" i="3"/>
  <c r="T237" i="3"/>
  <c r="R237" i="3"/>
  <c r="P237" i="3"/>
  <c r="BI227" i="3"/>
  <c r="BH227" i="3"/>
  <c r="BG227" i="3"/>
  <c r="BF227" i="3"/>
  <c r="T227" i="3"/>
  <c r="R227" i="3"/>
  <c r="P227" i="3"/>
  <c r="BI219" i="3"/>
  <c r="BH219" i="3"/>
  <c r="BG219" i="3"/>
  <c r="BF219" i="3"/>
  <c r="T219" i="3"/>
  <c r="R219" i="3"/>
  <c r="P219" i="3"/>
  <c r="BI214" i="3"/>
  <c r="BH214" i="3"/>
  <c r="BG214" i="3"/>
  <c r="BF214" i="3"/>
  <c r="T214" i="3"/>
  <c r="R214" i="3"/>
  <c r="P214" i="3"/>
  <c r="BI210" i="3"/>
  <c r="BH210" i="3"/>
  <c r="BG210" i="3"/>
  <c r="BF210" i="3"/>
  <c r="T210" i="3"/>
  <c r="R210" i="3"/>
  <c r="P210" i="3"/>
  <c r="BI201" i="3"/>
  <c r="BH201" i="3"/>
  <c r="BG201" i="3"/>
  <c r="BF201" i="3"/>
  <c r="T201" i="3"/>
  <c r="R201" i="3"/>
  <c r="P201" i="3"/>
  <c r="BI194" i="3"/>
  <c r="BH194" i="3"/>
  <c r="BG194" i="3"/>
  <c r="BF194" i="3"/>
  <c r="T194" i="3"/>
  <c r="R194" i="3"/>
  <c r="P194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0" i="3"/>
  <c r="BH140" i="3"/>
  <c r="BG140" i="3"/>
  <c r="BF140" i="3"/>
  <c r="T140" i="3"/>
  <c r="R140" i="3"/>
  <c r="P140" i="3"/>
  <c r="BI136" i="3"/>
  <c r="BH136" i="3"/>
  <c r="BG136" i="3"/>
  <c r="BF136" i="3"/>
  <c r="T136" i="3"/>
  <c r="R136" i="3"/>
  <c r="P136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4" i="3"/>
  <c r="BH124" i="3"/>
  <c r="BG124" i="3"/>
  <c r="BF124" i="3"/>
  <c r="T124" i="3"/>
  <c r="R124" i="3"/>
  <c r="P124" i="3"/>
  <c r="J117" i="3"/>
  <c r="F117" i="3"/>
  <c r="F115" i="3"/>
  <c r="E113" i="3"/>
  <c r="J91" i="3"/>
  <c r="F91" i="3"/>
  <c r="F89" i="3"/>
  <c r="E87" i="3"/>
  <c r="J24" i="3"/>
  <c r="E24" i="3"/>
  <c r="J118" i="3" s="1"/>
  <c r="J23" i="3"/>
  <c r="J18" i="3"/>
  <c r="E18" i="3"/>
  <c r="F92" i="3" s="1"/>
  <c r="J17" i="3"/>
  <c r="J12" i="3"/>
  <c r="J89" i="3"/>
  <c r="E7" i="3"/>
  <c r="E85" i="3"/>
  <c r="J37" i="2"/>
  <c r="J36" i="2"/>
  <c r="AY95" i="1" s="1"/>
  <c r="J35" i="2"/>
  <c r="AX95" i="1" s="1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6" i="2"/>
  <c r="BH146" i="2"/>
  <c r="BG146" i="2"/>
  <c r="BF146" i="2"/>
  <c r="T146" i="2"/>
  <c r="R146" i="2"/>
  <c r="P146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J115" i="2"/>
  <c r="F115" i="2"/>
  <c r="F113" i="2"/>
  <c r="E111" i="2"/>
  <c r="J91" i="2"/>
  <c r="F91" i="2"/>
  <c r="F89" i="2"/>
  <c r="E87" i="2"/>
  <c r="J24" i="2"/>
  <c r="E24" i="2"/>
  <c r="J116" i="2"/>
  <c r="J23" i="2"/>
  <c r="J18" i="2"/>
  <c r="E18" i="2"/>
  <c r="F92" i="2"/>
  <c r="J17" i="2"/>
  <c r="J12" i="2"/>
  <c r="J113" i="2" s="1"/>
  <c r="E7" i="2"/>
  <c r="E109" i="2" s="1"/>
  <c r="L90" i="1"/>
  <c r="AM90" i="1"/>
  <c r="AM89" i="1"/>
  <c r="L89" i="1"/>
  <c r="AM87" i="1"/>
  <c r="L87" i="1"/>
  <c r="L85" i="1"/>
  <c r="L84" i="1"/>
  <c r="BK186" i="12"/>
  <c r="J180" i="12"/>
  <c r="J173" i="12"/>
  <c r="J170" i="12"/>
  <c r="J167" i="12"/>
  <c r="J163" i="12"/>
  <c r="J160" i="12"/>
  <c r="BK155" i="12"/>
  <c r="BK152" i="12"/>
  <c r="BK147" i="12"/>
  <c r="J144" i="12"/>
  <c r="BK137" i="12"/>
  <c r="BK134" i="12"/>
  <c r="BK131" i="12"/>
  <c r="BK128" i="12"/>
  <c r="BK125" i="12"/>
  <c r="BK387" i="11"/>
  <c r="J387" i="11"/>
  <c r="BK381" i="11"/>
  <c r="J381" i="11"/>
  <c r="J379" i="11"/>
  <c r="BK374" i="11"/>
  <c r="BK368" i="11"/>
  <c r="J364" i="11"/>
  <c r="J348" i="11"/>
  <c r="J317" i="11"/>
  <c r="J307" i="11"/>
  <c r="J304" i="11"/>
  <c r="J299" i="11"/>
  <c r="BK284" i="11"/>
  <c r="J281" i="11"/>
  <c r="J277" i="11"/>
  <c r="BK271" i="11"/>
  <c r="J225" i="11"/>
  <c r="BK222" i="11"/>
  <c r="J199" i="11"/>
  <c r="BK187" i="11"/>
  <c r="BK181" i="11"/>
  <c r="BK178" i="11"/>
  <c r="J171" i="11"/>
  <c r="J151" i="11"/>
  <c r="BK144" i="11"/>
  <c r="BK141" i="11"/>
  <c r="J138" i="11"/>
  <c r="J191" i="10"/>
  <c r="BK189" i="10"/>
  <c r="BK184" i="10"/>
  <c r="BK183" i="10"/>
  <c r="BK180" i="10"/>
  <c r="J174" i="10"/>
  <c r="BK173" i="10"/>
  <c r="BK172" i="10"/>
  <c r="J170" i="10"/>
  <c r="BK169" i="10"/>
  <c r="J167" i="10"/>
  <c r="BK166" i="10"/>
  <c r="J159" i="10"/>
  <c r="BK157" i="10"/>
  <c r="BK150" i="10"/>
  <c r="BK149" i="10"/>
  <c r="J147" i="10"/>
  <c r="BK131" i="10"/>
  <c r="J128" i="10"/>
  <c r="J127" i="10"/>
  <c r="J137" i="9"/>
  <c r="BK134" i="9"/>
  <c r="J122" i="9"/>
  <c r="J181" i="8"/>
  <c r="J176" i="8"/>
  <c r="J173" i="8"/>
  <c r="J172" i="8"/>
  <c r="J171" i="8"/>
  <c r="BK169" i="8"/>
  <c r="J168" i="8"/>
  <c r="J165" i="8"/>
  <c r="BK164" i="8"/>
  <c r="BK160" i="8"/>
  <c r="BK159" i="8"/>
  <c r="J158" i="8"/>
  <c r="J157" i="8"/>
  <c r="J156" i="8"/>
  <c r="BK154" i="8"/>
  <c r="BK153" i="8"/>
  <c r="J152" i="8"/>
  <c r="J150" i="8"/>
  <c r="BK149" i="8"/>
  <c r="J148" i="8"/>
  <c r="J147" i="8"/>
  <c r="J146" i="8"/>
  <c r="J145" i="8"/>
  <c r="BK144" i="8"/>
  <c r="J143" i="8"/>
  <c r="BK142" i="8"/>
  <c r="BK141" i="8"/>
  <c r="BK140" i="8"/>
  <c r="BK139" i="8"/>
  <c r="J138" i="8"/>
  <c r="J137" i="8"/>
  <c r="BK136" i="8"/>
  <c r="BK135" i="8"/>
  <c r="J134" i="8"/>
  <c r="J133" i="8"/>
  <c r="BK131" i="8"/>
  <c r="BK130" i="8"/>
  <c r="BK128" i="8"/>
  <c r="J127" i="8"/>
  <c r="J126" i="8"/>
  <c r="BK124" i="8"/>
  <c r="J160" i="7"/>
  <c r="BK158" i="7"/>
  <c r="BK157" i="7"/>
  <c r="BK156" i="7"/>
  <c r="BK155" i="7"/>
  <c r="J154" i="7"/>
  <c r="BK153" i="7"/>
  <c r="BK152" i="7"/>
  <c r="J150" i="7"/>
  <c r="BK149" i="7"/>
  <c r="BK148" i="7"/>
  <c r="BK147" i="7"/>
  <c r="J146" i="7"/>
  <c r="J145" i="7"/>
  <c r="BK144" i="7"/>
  <c r="BK142" i="7"/>
  <c r="J141" i="7"/>
  <c r="J140" i="7"/>
  <c r="BK138" i="7"/>
  <c r="J137" i="7"/>
  <c r="BK132" i="7"/>
  <c r="BK129" i="7"/>
  <c r="BK128" i="7"/>
  <c r="J125" i="7"/>
  <c r="BK123" i="7"/>
  <c r="BK197" i="6"/>
  <c r="J193" i="6"/>
  <c r="BK192" i="6"/>
  <c r="J191" i="6"/>
  <c r="J187" i="6"/>
  <c r="J183" i="6"/>
  <c r="J182" i="6"/>
  <c r="J181" i="6"/>
  <c r="J177" i="6"/>
  <c r="BK174" i="6"/>
  <c r="J172" i="6"/>
  <c r="J169" i="6"/>
  <c r="J168" i="6"/>
  <c r="J155" i="6"/>
  <c r="BK151" i="6"/>
  <c r="BK147" i="6"/>
  <c r="BK141" i="6"/>
  <c r="J138" i="6"/>
  <c r="BK134" i="6"/>
  <c r="J130" i="6"/>
  <c r="BK129" i="6"/>
  <c r="J126" i="6"/>
  <c r="J144" i="5"/>
  <c r="J142" i="5"/>
  <c r="J139" i="5"/>
  <c r="BK136" i="5"/>
  <c r="J132" i="5"/>
  <c r="J128" i="5"/>
  <c r="J311" i="4"/>
  <c r="J307" i="4"/>
  <c r="BK305" i="4"/>
  <c r="BK300" i="4"/>
  <c r="BK296" i="4"/>
  <c r="J295" i="4"/>
  <c r="J294" i="4"/>
  <c r="BK293" i="4"/>
  <c r="J289" i="4"/>
  <c r="BK286" i="4"/>
  <c r="J282" i="4"/>
  <c r="J278" i="4"/>
  <c r="BK267" i="4"/>
  <c r="J260" i="4"/>
  <c r="BK257" i="4"/>
  <c r="BK240" i="4"/>
  <c r="BK239" i="4"/>
  <c r="BK237" i="4"/>
  <c r="BK236" i="4"/>
  <c r="BK226" i="4"/>
  <c r="J221" i="4"/>
  <c r="J217" i="4"/>
  <c r="BK211" i="4"/>
  <c r="BK202" i="4"/>
  <c r="BK190" i="4"/>
  <c r="J184" i="4"/>
  <c r="J178" i="4"/>
  <c r="J175" i="4"/>
  <c r="BK160" i="4"/>
  <c r="J157" i="4"/>
  <c r="J153" i="4"/>
  <c r="J149" i="4"/>
  <c r="J135" i="4"/>
  <c r="J210" i="3"/>
  <c r="BK201" i="3"/>
  <c r="BK194" i="3"/>
  <c r="J190" i="3"/>
  <c r="J179" i="3"/>
  <c r="J166" i="3"/>
  <c r="BK160" i="3"/>
  <c r="BK151" i="3"/>
  <c r="BK132" i="3"/>
  <c r="J193" i="2"/>
  <c r="J191" i="2"/>
  <c r="J187" i="2"/>
  <c r="J179" i="2"/>
  <c r="BK176" i="2"/>
  <c r="BK175" i="2"/>
  <c r="J171" i="2"/>
  <c r="J170" i="2"/>
  <c r="BK164" i="2"/>
  <c r="J161" i="2"/>
  <c r="BK158" i="2"/>
  <c r="BK146" i="2"/>
  <c r="J136" i="2"/>
  <c r="J134" i="2"/>
  <c r="J124" i="2"/>
  <c r="AS97" i="1"/>
  <c r="J186" i="12"/>
  <c r="BK181" i="12"/>
  <c r="J181" i="12"/>
  <c r="BK180" i="12"/>
  <c r="BK177" i="12"/>
  <c r="BK170" i="12"/>
  <c r="BK160" i="12"/>
  <c r="J155" i="12"/>
  <c r="J152" i="12"/>
  <c r="BK144" i="12"/>
  <c r="J137" i="12"/>
  <c r="BK136" i="12"/>
  <c r="J134" i="12"/>
  <c r="J125" i="12"/>
  <c r="J374" i="11"/>
  <c r="J371" i="11"/>
  <c r="J368" i="11"/>
  <c r="BK364" i="11"/>
  <c r="J358" i="11"/>
  <c r="BK345" i="11"/>
  <c r="J342" i="11"/>
  <c r="J335" i="11"/>
  <c r="J327" i="11"/>
  <c r="J322" i="11"/>
  <c r="BK317" i="11"/>
  <c r="BK314" i="11"/>
  <c r="J297" i="11"/>
  <c r="J292" i="11"/>
  <c r="J287" i="11"/>
  <c r="BK281" i="11"/>
  <c r="BK274" i="11"/>
  <c r="J266" i="11"/>
  <c r="BK261" i="11"/>
  <c r="J257" i="11"/>
  <c r="J250" i="11"/>
  <c r="J247" i="11"/>
  <c r="BK244" i="11"/>
  <c r="BK240" i="11"/>
  <c r="BK233" i="11"/>
  <c r="J228" i="11"/>
  <c r="BK225" i="11"/>
  <c r="J222" i="11"/>
  <c r="J193" i="11"/>
  <c r="BK190" i="11"/>
  <c r="J187" i="11"/>
  <c r="J184" i="11"/>
  <c r="J174" i="11"/>
  <c r="J166" i="11"/>
  <c r="J158" i="11"/>
  <c r="J154" i="11"/>
  <c r="J141" i="11"/>
  <c r="J134" i="11"/>
  <c r="BK131" i="11"/>
  <c r="J186" i="10"/>
  <c r="BK185" i="10"/>
  <c r="J183" i="10"/>
  <c r="BK182" i="10"/>
  <c r="J180" i="10"/>
  <c r="J179" i="10"/>
  <c r="J178" i="10"/>
  <c r="J173" i="10"/>
  <c r="J172" i="10"/>
  <c r="J171" i="10"/>
  <c r="J169" i="10"/>
  <c r="BK167" i="10"/>
  <c r="J166" i="10"/>
  <c r="J165" i="10"/>
  <c r="BK163" i="10"/>
  <c r="BK162" i="10"/>
  <c r="J157" i="10"/>
  <c r="BK156" i="10"/>
  <c r="J155" i="10"/>
  <c r="BK154" i="10"/>
  <c r="BK152" i="10"/>
  <c r="J151" i="10"/>
  <c r="BK144" i="10"/>
  <c r="J140" i="10"/>
  <c r="BK138" i="10"/>
  <c r="J135" i="10"/>
  <c r="J131" i="10"/>
  <c r="BK136" i="9"/>
  <c r="BK133" i="9"/>
  <c r="BK132" i="9"/>
  <c r="J131" i="9"/>
  <c r="J130" i="9"/>
  <c r="J129" i="9"/>
  <c r="BK128" i="9"/>
  <c r="J127" i="9"/>
  <c r="J126" i="9"/>
  <c r="BK125" i="9"/>
  <c r="J123" i="9"/>
  <c r="J178" i="8"/>
  <c r="BK177" i="8"/>
  <c r="BK175" i="8"/>
  <c r="J174" i="8"/>
  <c r="BK173" i="8"/>
  <c r="BK282" i="4"/>
  <c r="J281" i="4"/>
  <c r="BK268" i="4"/>
  <c r="J267" i="4"/>
  <c r="J257" i="4"/>
  <c r="BK253" i="4"/>
  <c r="J249" i="4"/>
  <c r="J246" i="4"/>
  <c r="BK245" i="4"/>
  <c r="BK244" i="4"/>
  <c r="BK235" i="4"/>
  <c r="J227" i="4"/>
  <c r="BK217" i="4"/>
  <c r="J214" i="4"/>
  <c r="J205" i="4"/>
  <c r="BK198" i="4"/>
  <c r="J193" i="4"/>
  <c r="BK184" i="4"/>
  <c r="J180" i="4"/>
  <c r="BK176" i="4"/>
  <c r="J174" i="4"/>
  <c r="BK169" i="4"/>
  <c r="BK165" i="4"/>
  <c r="J164" i="4"/>
  <c r="J160" i="4"/>
  <c r="BK149" i="4"/>
  <c r="BK144" i="4"/>
  <c r="BK135" i="4"/>
  <c r="BK131" i="4"/>
  <c r="J131" i="4"/>
  <c r="J251" i="3"/>
  <c r="BK240" i="3"/>
  <c r="J237" i="3"/>
  <c r="BK219" i="3"/>
  <c r="BK214" i="3"/>
  <c r="J201" i="3"/>
  <c r="J185" i="3"/>
  <c r="J172" i="3"/>
  <c r="J163" i="3"/>
  <c r="BK140" i="3"/>
  <c r="J132" i="3"/>
  <c r="BK124" i="3"/>
  <c r="BK191" i="2"/>
  <c r="J190" i="2"/>
  <c r="J184" i="2"/>
  <c r="BK183" i="2"/>
  <c r="BK179" i="2"/>
  <c r="BK174" i="2"/>
  <c r="BK171" i="2"/>
  <c r="J141" i="2"/>
  <c r="BK134" i="2"/>
  <c r="J132" i="2"/>
  <c r="J130" i="2"/>
  <c r="BK128" i="2"/>
  <c r="BK124" i="2"/>
  <c r="J121" i="2"/>
  <c r="J177" i="12"/>
  <c r="BK173" i="12"/>
  <c r="BK167" i="12"/>
  <c r="BK163" i="12"/>
  <c r="J147" i="12"/>
  <c r="BK140" i="12"/>
  <c r="BK135" i="12"/>
  <c r="BK379" i="11"/>
  <c r="BK371" i="11"/>
  <c r="BK361" i="11"/>
  <c r="BK358" i="11"/>
  <c r="BK353" i="11"/>
  <c r="BK348" i="11"/>
  <c r="J345" i="11"/>
  <c r="BK338" i="11"/>
  <c r="BK335" i="11"/>
  <c r="BK329" i="11"/>
  <c r="BK311" i="11"/>
  <c r="BK287" i="11"/>
  <c r="J284" i="11"/>
  <c r="J261" i="11"/>
  <c r="BK257" i="11"/>
  <c r="BK254" i="11"/>
  <c r="J254" i="11"/>
  <c r="J237" i="11"/>
  <c r="J219" i="11"/>
  <c r="J216" i="11"/>
  <c r="BK211" i="11"/>
  <c r="BK207" i="11"/>
  <c r="J204" i="11"/>
  <c r="BK199" i="11"/>
  <c r="J196" i="11"/>
  <c r="BK184" i="11"/>
  <c r="BK174" i="11"/>
  <c r="BK171" i="11"/>
  <c r="BK166" i="11"/>
  <c r="BK162" i="11"/>
  <c r="BK154" i="11"/>
  <c r="BK151" i="11"/>
  <c r="BK148" i="11"/>
  <c r="BK138" i="11"/>
  <c r="BK134" i="11"/>
  <c r="J131" i="11"/>
  <c r="BK191" i="10"/>
  <c r="BK190" i="10"/>
  <c r="J189" i="10"/>
  <c r="BK187" i="10"/>
  <c r="J184" i="10"/>
  <c r="J181" i="10"/>
  <c r="BK178" i="10"/>
  <c r="J176" i="10"/>
  <c r="J175" i="10"/>
  <c r="BK174" i="10"/>
  <c r="BK171" i="10"/>
  <c r="J168" i="10"/>
  <c r="J164" i="10"/>
  <c r="J163" i="10"/>
  <c r="BK161" i="10"/>
  <c r="J160" i="10"/>
  <c r="J158" i="10"/>
  <c r="J154" i="10"/>
  <c r="BK153" i="10"/>
  <c r="BK151" i="10"/>
  <c r="J150" i="10"/>
  <c r="J148" i="10"/>
  <c r="BK147" i="10"/>
  <c r="J144" i="10"/>
  <c r="J138" i="10"/>
  <c r="BK135" i="10"/>
  <c r="BK132" i="10"/>
  <c r="BK128" i="10"/>
  <c r="J135" i="9"/>
  <c r="BK131" i="9"/>
  <c r="J128" i="9"/>
  <c r="BK127" i="9"/>
  <c r="BK126" i="9"/>
  <c r="J125" i="9"/>
  <c r="BK122" i="9"/>
  <c r="BK181" i="8"/>
  <c r="BK180" i="8"/>
  <c r="J179" i="8"/>
  <c r="J177" i="8"/>
  <c r="BK176" i="8"/>
  <c r="J175" i="8"/>
  <c r="BK172" i="8"/>
  <c r="BK171" i="8"/>
  <c r="J170" i="8"/>
  <c r="J169" i="8"/>
  <c r="BK168" i="8"/>
  <c r="BK167" i="8"/>
  <c r="BK166" i="8"/>
  <c r="BK165" i="8"/>
  <c r="J163" i="8"/>
  <c r="J162" i="8"/>
  <c r="BK161" i="8"/>
  <c r="J160" i="8"/>
  <c r="J159" i="8"/>
  <c r="BK158" i="8"/>
  <c r="BK157" i="8"/>
  <c r="BK156" i="8"/>
  <c r="J154" i="8"/>
  <c r="J153" i="8"/>
  <c r="BK152" i="8"/>
  <c r="BK150" i="8"/>
  <c r="J149" i="8"/>
  <c r="BK148" i="8"/>
  <c r="BK147" i="8"/>
  <c r="BK146" i="8"/>
  <c r="BK145" i="8"/>
  <c r="J144" i="8"/>
  <c r="BK143" i="8"/>
  <c r="J142" i="8"/>
  <c r="J141" i="8"/>
  <c r="J140" i="8"/>
  <c r="J139" i="8"/>
  <c r="BK138" i="8"/>
  <c r="BK137" i="8"/>
  <c r="J136" i="8"/>
  <c r="J135" i="8"/>
  <c r="BK134" i="8"/>
  <c r="BK133" i="8"/>
  <c r="BK132" i="8"/>
  <c r="J132" i="8"/>
  <c r="J131" i="8"/>
  <c r="J130" i="8"/>
  <c r="J128" i="8"/>
  <c r="BK127" i="8"/>
  <c r="BK126" i="8"/>
  <c r="J124" i="8"/>
  <c r="BK160" i="7"/>
  <c r="J158" i="7"/>
  <c r="J157" i="7"/>
  <c r="J156" i="7"/>
  <c r="J155" i="7"/>
  <c r="BK154" i="7"/>
  <c r="J153" i="7"/>
  <c r="BK151" i="7"/>
  <c r="J149" i="7"/>
  <c r="J148" i="7"/>
  <c r="J147" i="7"/>
  <c r="BK143" i="7"/>
  <c r="BK139" i="7"/>
  <c r="J138" i="7"/>
  <c r="J136" i="7"/>
  <c r="J133" i="7"/>
  <c r="J131" i="7"/>
  <c r="J129" i="7"/>
  <c r="J128" i="7"/>
  <c r="J127" i="7"/>
  <c r="J126" i="7"/>
  <c r="BK124" i="7"/>
  <c r="J192" i="6"/>
  <c r="BK183" i="6"/>
  <c r="BK182" i="6"/>
  <c r="BK181" i="6"/>
  <c r="BK175" i="6"/>
  <c r="J173" i="6"/>
  <c r="BK172" i="6"/>
  <c r="BK168" i="6"/>
  <c r="J167" i="6"/>
  <c r="J162" i="6"/>
  <c r="BK158" i="6"/>
  <c r="J151" i="6"/>
  <c r="J147" i="6"/>
  <c r="BK138" i="6"/>
  <c r="BK130" i="6"/>
  <c r="J129" i="6"/>
  <c r="BK150" i="5"/>
  <c r="J148" i="5"/>
  <c r="BK144" i="5"/>
  <c r="BK139" i="5"/>
  <c r="BK135" i="5"/>
  <c r="BK132" i="5"/>
  <c r="BK128" i="5"/>
  <c r="J306" i="4"/>
  <c r="J301" i="4"/>
  <c r="J300" i="4"/>
  <c r="J296" i="4"/>
  <c r="BK295" i="4"/>
  <c r="BK275" i="4"/>
  <c r="J272" i="4"/>
  <c r="J269" i="4"/>
  <c r="J268" i="4"/>
  <c r="J263" i="4"/>
  <c r="BK260" i="4"/>
  <c r="BK249" i="4"/>
  <c r="J239" i="4"/>
  <c r="J238" i="4"/>
  <c r="J237" i="4"/>
  <c r="J236" i="4"/>
  <c r="BK234" i="4"/>
  <c r="BK230" i="4"/>
  <c r="BK221" i="4"/>
  <c r="BK214" i="4"/>
  <c r="BK205" i="4"/>
  <c r="J190" i="4"/>
  <c r="BK175" i="4"/>
  <c r="BK174" i="4"/>
  <c r="BK166" i="4"/>
  <c r="BK164" i="4"/>
  <c r="J144" i="4"/>
  <c r="J139" i="4"/>
  <c r="BK258" i="3"/>
  <c r="J258" i="3"/>
  <c r="BK247" i="3"/>
  <c r="J240" i="3"/>
  <c r="BK237" i="3"/>
  <c r="J227" i="3"/>
  <c r="J219" i="3"/>
  <c r="J194" i="3"/>
  <c r="BK190" i="3"/>
  <c r="J187" i="3"/>
  <c r="BK185" i="3"/>
  <c r="J182" i="3"/>
  <c r="J175" i="3"/>
  <c r="J169" i="3"/>
  <c r="BK166" i="3"/>
  <c r="BK163" i="3"/>
  <c r="J159" i="3"/>
  <c r="BK156" i="3"/>
  <c r="J151" i="3"/>
  <c r="J148" i="3"/>
  <c r="BK145" i="3"/>
  <c r="J140" i="3"/>
  <c r="BK136" i="3"/>
  <c r="J129" i="3"/>
  <c r="J124" i="3"/>
  <c r="J195" i="2"/>
  <c r="J183" i="2"/>
  <c r="BK182" i="2"/>
  <c r="J176" i="2"/>
  <c r="J175" i="2"/>
  <c r="BK167" i="2"/>
  <c r="BK154" i="2"/>
  <c r="BK151" i="2"/>
  <c r="J139" i="2"/>
  <c r="BK132" i="2"/>
  <c r="J128" i="2"/>
  <c r="BK126" i="2"/>
  <c r="J123" i="2"/>
  <c r="J140" i="12"/>
  <c r="J136" i="12"/>
  <c r="J135" i="12"/>
  <c r="J131" i="12"/>
  <c r="J128" i="12"/>
  <c r="J361" i="11"/>
  <c r="J353" i="11"/>
  <c r="BK342" i="11"/>
  <c r="J338" i="11"/>
  <c r="J329" i="11"/>
  <c r="BK327" i="11"/>
  <c r="BK322" i="11"/>
  <c r="J314" i="11"/>
  <c r="J311" i="11"/>
  <c r="BK307" i="11"/>
  <c r="BK304" i="11"/>
  <c r="BK299" i="11"/>
  <c r="BK297" i="11"/>
  <c r="BK292" i="11"/>
  <c r="BK277" i="11"/>
  <c r="J274" i="11"/>
  <c r="J271" i="11"/>
  <c r="BK266" i="11"/>
  <c r="BK250" i="11"/>
  <c r="BK247" i="11"/>
  <c r="J244" i="11"/>
  <c r="J240" i="11"/>
  <c r="BK237" i="11"/>
  <c r="J233" i="11"/>
  <c r="BK228" i="11"/>
  <c r="BK219" i="11"/>
  <c r="BK216" i="11"/>
  <c r="J211" i="11"/>
  <c r="J207" i="11"/>
  <c r="BK204" i="11"/>
  <c r="BK196" i="11"/>
  <c r="BK193" i="11"/>
  <c r="J190" i="11"/>
  <c r="J181" i="11"/>
  <c r="J178" i="11"/>
  <c r="J162" i="11"/>
  <c r="BK158" i="11"/>
  <c r="J148" i="11"/>
  <c r="J144" i="11"/>
  <c r="J190" i="10"/>
  <c r="J187" i="10"/>
  <c r="BK186" i="10"/>
  <c r="J185" i="10"/>
  <c r="J182" i="10"/>
  <c r="BK181" i="10"/>
  <c r="BK179" i="10"/>
  <c r="BK176" i="10"/>
  <c r="BK175" i="10"/>
  <c r="BK170" i="10"/>
  <c r="BK168" i="10"/>
  <c r="BK165" i="10"/>
  <c r="BK164" i="10"/>
  <c r="J162" i="10"/>
  <c r="J161" i="10"/>
  <c r="BK160" i="10"/>
  <c r="BK159" i="10"/>
  <c r="BK158" i="10"/>
  <c r="J156" i="10"/>
  <c r="BK155" i="10"/>
  <c r="J153" i="10"/>
  <c r="J152" i="10"/>
  <c r="J149" i="10"/>
  <c r="BK148" i="10"/>
  <c r="BK140" i="10"/>
  <c r="J132" i="10"/>
  <c r="BK127" i="10"/>
  <c r="BK137" i="9"/>
  <c r="J136" i="9"/>
  <c r="BK135" i="9"/>
  <c r="J134" i="9"/>
  <c r="J133" i="9"/>
  <c r="J132" i="9"/>
  <c r="BK130" i="9"/>
  <c r="BK129" i="9"/>
  <c r="BK123" i="9"/>
  <c r="J180" i="8"/>
  <c r="BK179" i="8"/>
  <c r="BK178" i="8"/>
  <c r="BK174" i="8"/>
  <c r="BK170" i="8"/>
  <c r="J167" i="8"/>
  <c r="J166" i="8"/>
  <c r="J164" i="8"/>
  <c r="BK163" i="8"/>
  <c r="BK162" i="8"/>
  <c r="J161" i="8"/>
  <c r="J152" i="7"/>
  <c r="J151" i="7"/>
  <c r="BK150" i="7"/>
  <c r="BK146" i="7"/>
  <c r="BK145" i="7"/>
  <c r="J144" i="7"/>
  <c r="J143" i="7"/>
  <c r="J142" i="7"/>
  <c r="BK141" i="7"/>
  <c r="BK140" i="7"/>
  <c r="J139" i="7"/>
  <c r="BK137" i="7"/>
  <c r="BK136" i="7"/>
  <c r="BK133" i="7"/>
  <c r="J132" i="7"/>
  <c r="BK131" i="7"/>
  <c r="BK127" i="7"/>
  <c r="BK126" i="7"/>
  <c r="BK125" i="7"/>
  <c r="J124" i="7"/>
  <c r="J123" i="7"/>
  <c r="J197" i="6"/>
  <c r="BK193" i="6"/>
  <c r="BK191" i="6"/>
  <c r="BK187" i="6"/>
  <c r="BK177" i="6"/>
  <c r="J175" i="6"/>
  <c r="J174" i="6"/>
  <c r="BK173" i="6"/>
  <c r="BK169" i="6"/>
  <c r="BK167" i="6"/>
  <c r="BK162" i="6"/>
  <c r="J158" i="6"/>
  <c r="BK155" i="6"/>
  <c r="J141" i="6"/>
  <c r="J134" i="6"/>
  <c r="BK126" i="6"/>
  <c r="J150" i="5"/>
  <c r="BK148" i="5"/>
  <c r="BK142" i="5"/>
  <c r="J136" i="5"/>
  <c r="J135" i="5"/>
  <c r="BK311" i="4"/>
  <c r="BK307" i="4"/>
  <c r="BK306" i="4"/>
  <c r="J305" i="4"/>
  <c r="BK301" i="4"/>
  <c r="BK294" i="4"/>
  <c r="J293" i="4"/>
  <c r="BK289" i="4"/>
  <c r="J286" i="4"/>
  <c r="BK281" i="4"/>
  <c r="BK278" i="4"/>
  <c r="J275" i="4"/>
  <c r="BK272" i="4"/>
  <c r="BK269" i="4"/>
  <c r="BK263" i="4"/>
  <c r="J253" i="4"/>
  <c r="BK246" i="4"/>
  <c r="J245" i="4"/>
  <c r="J244" i="4"/>
  <c r="J240" i="4"/>
  <c r="BK238" i="4"/>
  <c r="J235" i="4"/>
  <c r="J234" i="4"/>
  <c r="J230" i="4"/>
  <c r="BK227" i="4"/>
  <c r="J226" i="4"/>
  <c r="J211" i="4"/>
  <c r="J202" i="4"/>
  <c r="J198" i="4"/>
  <c r="BK193" i="4"/>
  <c r="BK180" i="4"/>
  <c r="BK178" i="4"/>
  <c r="J176" i="4"/>
  <c r="J169" i="4"/>
  <c r="J166" i="4"/>
  <c r="J165" i="4"/>
  <c r="BK157" i="4"/>
  <c r="BK153" i="4"/>
  <c r="BK139" i="4"/>
  <c r="BK251" i="3"/>
  <c r="J247" i="3"/>
  <c r="BK227" i="3"/>
  <c r="J214" i="3"/>
  <c r="BK210" i="3"/>
  <c r="BK187" i="3"/>
  <c r="BK182" i="3"/>
  <c r="BK179" i="3"/>
  <c r="BK175" i="3"/>
  <c r="BK172" i="3"/>
  <c r="BK169" i="3"/>
  <c r="J160" i="3"/>
  <c r="BK159" i="3"/>
  <c r="J156" i="3"/>
  <c r="BK148" i="3"/>
  <c r="J145" i="3"/>
  <c r="J136" i="3"/>
  <c r="BK129" i="3"/>
  <c r="BK195" i="2"/>
  <c r="BK193" i="2"/>
  <c r="BK190" i="2"/>
  <c r="BK187" i="2"/>
  <c r="BK184" i="2"/>
  <c r="J182" i="2"/>
  <c r="J174" i="2"/>
  <c r="BK170" i="2"/>
  <c r="J167" i="2"/>
  <c r="J164" i="2"/>
  <c r="BK161" i="2"/>
  <c r="J158" i="2"/>
  <c r="J154" i="2"/>
  <c r="J151" i="2"/>
  <c r="J146" i="2"/>
  <c r="BK141" i="2"/>
  <c r="BK139" i="2"/>
  <c r="BK136" i="2"/>
  <c r="BK130" i="2"/>
  <c r="J126" i="2"/>
  <c r="BK123" i="2"/>
  <c r="BK121" i="2"/>
  <c r="R120" i="2" l="1"/>
  <c r="P138" i="2"/>
  <c r="P192" i="2"/>
  <c r="P123" i="3"/>
  <c r="P186" i="3"/>
  <c r="R193" i="3"/>
  <c r="P130" i="4"/>
  <c r="P183" i="4"/>
  <c r="BK220" i="4"/>
  <c r="J220" i="4"/>
  <c r="J104" i="4"/>
  <c r="R220" i="4"/>
  <c r="T252" i="4"/>
  <c r="BK127" i="5"/>
  <c r="J127" i="5"/>
  <c r="J100" i="5" s="1"/>
  <c r="T127" i="5"/>
  <c r="T126" i="5"/>
  <c r="T125" i="5"/>
  <c r="R125" i="6"/>
  <c r="BK180" i="6"/>
  <c r="J180" i="6"/>
  <c r="J100" i="6"/>
  <c r="R180" i="6"/>
  <c r="R190" i="6"/>
  <c r="R125" i="8"/>
  <c r="R151" i="8"/>
  <c r="T155" i="8"/>
  <c r="BK121" i="9"/>
  <c r="T121" i="9"/>
  <c r="T124" i="9"/>
  <c r="P126" i="10"/>
  <c r="P125" i="10"/>
  <c r="T146" i="10"/>
  <c r="T177" i="10"/>
  <c r="R188" i="10"/>
  <c r="T130" i="11"/>
  <c r="R161" i="11"/>
  <c r="T170" i="11"/>
  <c r="T236" i="11"/>
  <c r="P243" i="11"/>
  <c r="T273" i="11"/>
  <c r="R303" i="11"/>
  <c r="P334" i="11"/>
  <c r="R360" i="11"/>
  <c r="BK120" i="2"/>
  <c r="BK138" i="2"/>
  <c r="J138" i="2" s="1"/>
  <c r="J98" i="2" s="1"/>
  <c r="BK192" i="2"/>
  <c r="J192" i="2" s="1"/>
  <c r="J99" i="2" s="1"/>
  <c r="T123" i="3"/>
  <c r="P193" i="3"/>
  <c r="R130" i="4"/>
  <c r="R183" i="4"/>
  <c r="P220" i="4"/>
  <c r="T220" i="4"/>
  <c r="P252" i="4"/>
  <c r="P127" i="5"/>
  <c r="P126" i="5"/>
  <c r="P125" i="5" s="1"/>
  <c r="AU99" i="1" s="1"/>
  <c r="BK125" i="6"/>
  <c r="J125" i="6"/>
  <c r="J98" i="6" s="1"/>
  <c r="T125" i="6"/>
  <c r="T180" i="6"/>
  <c r="BK190" i="6"/>
  <c r="J190" i="6" s="1"/>
  <c r="J102" i="6" s="1"/>
  <c r="P190" i="6"/>
  <c r="R122" i="7"/>
  <c r="BK130" i="7"/>
  <c r="J130" i="7" s="1"/>
  <c r="J99" i="7" s="1"/>
  <c r="R130" i="7"/>
  <c r="BK125" i="8"/>
  <c r="J125" i="8"/>
  <c r="J99" i="8" s="1"/>
  <c r="P151" i="8"/>
  <c r="BK155" i="8"/>
  <c r="J155" i="8"/>
  <c r="J101" i="8" s="1"/>
  <c r="BK124" i="9"/>
  <c r="J124" i="9" s="1"/>
  <c r="J99" i="9" s="1"/>
  <c r="R126" i="10"/>
  <c r="R125" i="10"/>
  <c r="P146" i="10"/>
  <c r="R177" i="10"/>
  <c r="T188" i="10"/>
  <c r="R130" i="11"/>
  <c r="P161" i="11"/>
  <c r="P170" i="11"/>
  <c r="BK236" i="11"/>
  <c r="J236" i="11"/>
  <c r="J102" i="11" s="1"/>
  <c r="R236" i="11"/>
  <c r="BK273" i="11"/>
  <c r="J273" i="11"/>
  <c r="J104" i="11" s="1"/>
  <c r="BK303" i="11"/>
  <c r="J303" i="11" s="1"/>
  <c r="J105" i="11" s="1"/>
  <c r="BK334" i="11"/>
  <c r="J334" i="11"/>
  <c r="J106" i="11" s="1"/>
  <c r="BK360" i="11"/>
  <c r="J360" i="11" s="1"/>
  <c r="J107" i="11" s="1"/>
  <c r="P159" i="12"/>
  <c r="P120" i="2"/>
  <c r="P119" i="2" s="1"/>
  <c r="AU95" i="1" s="1"/>
  <c r="R138" i="2"/>
  <c r="R192" i="2"/>
  <c r="BK123" i="3"/>
  <c r="J123" i="3"/>
  <c r="J98" i="3" s="1"/>
  <c r="BK186" i="3"/>
  <c r="J186" i="3" s="1"/>
  <c r="J99" i="3" s="1"/>
  <c r="R186" i="3"/>
  <c r="T186" i="3"/>
  <c r="T193" i="3"/>
  <c r="T125" i="8"/>
  <c r="T122" i="8" s="1"/>
  <c r="T121" i="8" s="1"/>
  <c r="T151" i="8"/>
  <c r="P155" i="8"/>
  <c r="P121" i="9"/>
  <c r="P124" i="9"/>
  <c r="BK126" i="10"/>
  <c r="J126" i="10"/>
  <c r="J98" i="10" s="1"/>
  <c r="BK146" i="10"/>
  <c r="BK145" i="10" s="1"/>
  <c r="J145" i="10" s="1"/>
  <c r="J101" i="10" s="1"/>
  <c r="BK177" i="10"/>
  <c r="J177" i="10" s="1"/>
  <c r="J103" i="10" s="1"/>
  <c r="BK188" i="10"/>
  <c r="J188" i="10"/>
  <c r="J104" i="10" s="1"/>
  <c r="P130" i="11"/>
  <c r="BK170" i="11"/>
  <c r="J170" i="11"/>
  <c r="J100" i="11" s="1"/>
  <c r="BK243" i="11"/>
  <c r="J243" i="11" s="1"/>
  <c r="J103" i="11" s="1"/>
  <c r="T243" i="11"/>
  <c r="R273" i="11"/>
  <c r="P303" i="11"/>
  <c r="R334" i="11"/>
  <c r="T360" i="11"/>
  <c r="BK124" i="12"/>
  <c r="J124" i="12" s="1"/>
  <c r="J98" i="12" s="1"/>
  <c r="P124" i="12"/>
  <c r="R124" i="12"/>
  <c r="T124" i="12"/>
  <c r="BK159" i="12"/>
  <c r="J159" i="12" s="1"/>
  <c r="J99" i="12" s="1"/>
  <c r="R159" i="12"/>
  <c r="T159" i="12"/>
  <c r="BK166" i="12"/>
  <c r="J166" i="12"/>
  <c r="J100" i="12" s="1"/>
  <c r="P166" i="12"/>
  <c r="R166" i="12"/>
  <c r="T166" i="12"/>
  <c r="BK176" i="12"/>
  <c r="J176" i="12"/>
  <c r="J101" i="12" s="1"/>
  <c r="P176" i="12"/>
  <c r="R176" i="12"/>
  <c r="T120" i="2"/>
  <c r="T138" i="2"/>
  <c r="T192" i="2"/>
  <c r="R123" i="3"/>
  <c r="R122" i="3"/>
  <c r="R121" i="3" s="1"/>
  <c r="BK193" i="3"/>
  <c r="J193" i="3" s="1"/>
  <c r="J100" i="3" s="1"/>
  <c r="BK130" i="4"/>
  <c r="J130" i="4"/>
  <c r="J100" i="4" s="1"/>
  <c r="T130" i="4"/>
  <c r="BK183" i="4"/>
  <c r="J183" i="4"/>
  <c r="J103" i="4" s="1"/>
  <c r="T183" i="4"/>
  <c r="BK252" i="4"/>
  <c r="J252" i="4"/>
  <c r="J105" i="4" s="1"/>
  <c r="R252" i="4"/>
  <c r="R127" i="5"/>
  <c r="R126" i="5"/>
  <c r="R125" i="5" s="1"/>
  <c r="P125" i="6"/>
  <c r="P124" i="6" s="1"/>
  <c r="P123" i="6" s="1"/>
  <c r="AU100" i="1" s="1"/>
  <c r="P180" i="6"/>
  <c r="T190" i="6"/>
  <c r="BK122" i="7"/>
  <c r="P122" i="7"/>
  <c r="T122" i="7"/>
  <c r="P130" i="7"/>
  <c r="T130" i="7"/>
  <c r="P125" i="8"/>
  <c r="P122" i="8"/>
  <c r="P121" i="8" s="1"/>
  <c r="AU102" i="1" s="1"/>
  <c r="BK151" i="8"/>
  <c r="J151" i="8"/>
  <c r="J100" i="8" s="1"/>
  <c r="R155" i="8"/>
  <c r="R122" i="8" s="1"/>
  <c r="R121" i="8" s="1"/>
  <c r="R121" i="9"/>
  <c r="R124" i="9"/>
  <c r="T126" i="10"/>
  <c r="T125" i="10"/>
  <c r="R146" i="10"/>
  <c r="R145" i="10"/>
  <c r="P177" i="10"/>
  <c r="P188" i="10"/>
  <c r="BK130" i="11"/>
  <c r="J130" i="11"/>
  <c r="J98" i="11" s="1"/>
  <c r="BK161" i="11"/>
  <c r="J161" i="11" s="1"/>
  <c r="J99" i="11" s="1"/>
  <c r="T161" i="11"/>
  <c r="R170" i="11"/>
  <c r="P236" i="11"/>
  <c r="R243" i="11"/>
  <c r="P273" i="11"/>
  <c r="T303" i="11"/>
  <c r="T334" i="11"/>
  <c r="P360" i="11"/>
  <c r="T176" i="12"/>
  <c r="E85" i="2"/>
  <c r="F116" i="2"/>
  <c r="BE128" i="2"/>
  <c r="BE130" i="2"/>
  <c r="BE132" i="2"/>
  <c r="BE146" i="2"/>
  <c r="BE175" i="2"/>
  <c r="E111" i="3"/>
  <c r="J115" i="3"/>
  <c r="F118" i="3"/>
  <c r="BE160" i="3"/>
  <c r="BE163" i="3"/>
  <c r="BE185" i="3"/>
  <c r="BE190" i="3"/>
  <c r="BE194" i="3"/>
  <c r="BE237" i="3"/>
  <c r="BE240" i="3"/>
  <c r="BE144" i="4"/>
  <c r="BE160" i="4"/>
  <c r="BE202" i="4"/>
  <c r="BE205" i="4"/>
  <c r="BE214" i="4"/>
  <c r="BE235" i="4"/>
  <c r="BE236" i="4"/>
  <c r="BE237" i="4"/>
  <c r="BE239" i="4"/>
  <c r="BE257" i="4"/>
  <c r="BE267" i="4"/>
  <c r="BE293" i="4"/>
  <c r="BE296" i="4"/>
  <c r="BE300" i="4"/>
  <c r="BE305" i="4"/>
  <c r="BK177" i="4"/>
  <c r="J177" i="4" s="1"/>
  <c r="J101" i="4" s="1"/>
  <c r="E113" i="5"/>
  <c r="BE128" i="5"/>
  <c r="BE139" i="5"/>
  <c r="BE148" i="5"/>
  <c r="BK147" i="5"/>
  <c r="J147" i="5"/>
  <c r="J102" i="5" s="1"/>
  <c r="E85" i="6"/>
  <c r="F92" i="6"/>
  <c r="J120" i="6"/>
  <c r="BE130" i="6"/>
  <c r="BE134" i="6"/>
  <c r="BE138" i="6"/>
  <c r="BE147" i="6"/>
  <c r="BE151" i="6"/>
  <c r="BE155" i="6"/>
  <c r="BE158" i="6"/>
  <c r="BE162" i="6"/>
  <c r="BE168" i="6"/>
  <c r="BE174" i="6"/>
  <c r="BE181" i="6"/>
  <c r="BE182" i="6"/>
  <c r="BE192" i="6"/>
  <c r="BK196" i="6"/>
  <c r="J196" i="6" s="1"/>
  <c r="J103" i="6" s="1"/>
  <c r="F92" i="7"/>
  <c r="E110" i="7"/>
  <c r="J117" i="7"/>
  <c r="BE124" i="7"/>
  <c r="BE125" i="7"/>
  <c r="BE128" i="7"/>
  <c r="BE132" i="7"/>
  <c r="BE133" i="7"/>
  <c r="BE138" i="7"/>
  <c r="BE139" i="7"/>
  <c r="BE140" i="7"/>
  <c r="BE143" i="7"/>
  <c r="BE145" i="7"/>
  <c r="BE147" i="7"/>
  <c r="BE148" i="7"/>
  <c r="BE149" i="7"/>
  <c r="BE153" i="7"/>
  <c r="BE161" i="8"/>
  <c r="BE165" i="8"/>
  <c r="BE167" i="8"/>
  <c r="BE169" i="8"/>
  <c r="BE173" i="8"/>
  <c r="BE176" i="8"/>
  <c r="E85" i="9"/>
  <c r="J89" i="9"/>
  <c r="J92" i="9"/>
  <c r="F116" i="9"/>
  <c r="BE122" i="9"/>
  <c r="BE126" i="9"/>
  <c r="E85" i="10"/>
  <c r="J92" i="10"/>
  <c r="BE132" i="10"/>
  <c r="BE135" i="10"/>
  <c r="BE144" i="10"/>
  <c r="BE148" i="10"/>
  <c r="BE150" i="10"/>
  <c r="BE153" i="10"/>
  <c r="BE156" i="10"/>
  <c r="BE163" i="10"/>
  <c r="BE166" i="10"/>
  <c r="BE171" i="10"/>
  <c r="BE172" i="10"/>
  <c r="BE173" i="10"/>
  <c r="BE182" i="10"/>
  <c r="BE183" i="10"/>
  <c r="F92" i="11"/>
  <c r="E118" i="11"/>
  <c r="J125" i="11"/>
  <c r="BE134" i="11"/>
  <c r="BE138" i="11"/>
  <c r="BE162" i="11"/>
  <c r="BE181" i="11"/>
  <c r="BE257" i="11"/>
  <c r="BE281" i="11"/>
  <c r="BE284" i="11"/>
  <c r="BE314" i="11"/>
  <c r="BE329" i="11"/>
  <c r="BE345" i="11"/>
  <c r="BE364" i="11"/>
  <c r="BE374" i="11"/>
  <c r="BE379" i="11"/>
  <c r="F119" i="12"/>
  <c r="BE128" i="12"/>
  <c r="BE131" i="12"/>
  <c r="J89" i="2"/>
  <c r="J92" i="2"/>
  <c r="BE134" i="2"/>
  <c r="BE139" i="2"/>
  <c r="BE141" i="2"/>
  <c r="BE161" i="2"/>
  <c r="BE170" i="2"/>
  <c r="BE171" i="2"/>
  <c r="BE184" i="2"/>
  <c r="BE187" i="2"/>
  <c r="BE191" i="2"/>
  <c r="BE193" i="2"/>
  <c r="J92" i="3"/>
  <c r="BE172" i="3"/>
  <c r="BE179" i="3"/>
  <c r="BE201" i="3"/>
  <c r="BE210" i="3"/>
  <c r="BE258" i="3"/>
  <c r="BE131" i="4"/>
  <c r="BE149" i="4"/>
  <c r="BE153" i="4"/>
  <c r="BE157" i="4"/>
  <c r="BE169" i="4"/>
  <c r="BE176" i="4"/>
  <c r="BE178" i="4"/>
  <c r="BE180" i="4"/>
  <c r="BE193" i="4"/>
  <c r="BE198" i="4"/>
  <c r="BE226" i="4"/>
  <c r="BE240" i="4"/>
  <c r="BE245" i="4"/>
  <c r="BE253" i="4"/>
  <c r="BE263" i="4"/>
  <c r="BE278" i="4"/>
  <c r="BE281" i="4"/>
  <c r="BE282" i="4"/>
  <c r="BE289" i="4"/>
  <c r="BE294" i="4"/>
  <c r="BE306" i="4"/>
  <c r="BK179" i="4"/>
  <c r="J179" i="4" s="1"/>
  <c r="J102" i="4" s="1"/>
  <c r="BK310" i="4"/>
  <c r="J310" i="4"/>
  <c r="J106" i="4" s="1"/>
  <c r="J94" i="5"/>
  <c r="J119" i="5"/>
  <c r="F122" i="5"/>
  <c r="BE132" i="5"/>
  <c r="BE136" i="5"/>
  <c r="BE142" i="5"/>
  <c r="BK143" i="5"/>
  <c r="J143" i="5" s="1"/>
  <c r="J101" i="5" s="1"/>
  <c r="BK149" i="5"/>
  <c r="J149" i="5"/>
  <c r="J103" i="5" s="1"/>
  <c r="J117" i="6"/>
  <c r="BE126" i="6"/>
  <c r="BE129" i="6"/>
  <c r="BE141" i="6"/>
  <c r="BE169" i="6"/>
  <c r="BE175" i="6"/>
  <c r="BE183" i="6"/>
  <c r="BE191" i="6"/>
  <c r="J89" i="7"/>
  <c r="BE123" i="7"/>
  <c r="BE136" i="7"/>
  <c r="BE142" i="7"/>
  <c r="BE144" i="7"/>
  <c r="BE146" i="7"/>
  <c r="BE150" i="7"/>
  <c r="BE154" i="7"/>
  <c r="BE156" i="7"/>
  <c r="BE158" i="7"/>
  <c r="BK159" i="7"/>
  <c r="J159" i="7" s="1"/>
  <c r="J100" i="7" s="1"/>
  <c r="E85" i="8"/>
  <c r="J89" i="8"/>
  <c r="F92" i="8"/>
  <c r="BE126" i="8"/>
  <c r="BE128" i="8"/>
  <c r="BE132" i="8"/>
  <c r="BE133" i="8"/>
  <c r="BE134" i="8"/>
  <c r="BE137" i="8"/>
  <c r="BE138" i="8"/>
  <c r="BE143" i="8"/>
  <c r="BE144" i="8"/>
  <c r="BE145" i="8"/>
  <c r="BE147" i="8"/>
  <c r="BE148" i="8"/>
  <c r="BE149" i="8"/>
  <c r="BE156" i="8"/>
  <c r="BE157" i="8"/>
  <c r="BE158" i="8"/>
  <c r="BE160" i="8"/>
  <c r="BE164" i="8"/>
  <c r="BE166" i="8"/>
  <c r="BE168" i="8"/>
  <c r="BE171" i="8"/>
  <c r="BE172" i="8"/>
  <c r="BE174" i="8"/>
  <c r="BE180" i="8"/>
  <c r="BE181" i="8"/>
  <c r="BE123" i="9"/>
  <c r="BE133" i="9"/>
  <c r="BE136" i="9"/>
  <c r="J89" i="10"/>
  <c r="F92" i="10"/>
  <c r="BE155" i="10"/>
  <c r="BE165" i="10"/>
  <c r="BE169" i="10"/>
  <c r="BE184" i="10"/>
  <c r="BE185" i="10"/>
  <c r="BE186" i="10"/>
  <c r="BE190" i="10"/>
  <c r="BE191" i="10"/>
  <c r="BE151" i="11"/>
  <c r="BE158" i="11"/>
  <c r="BE178" i="11"/>
  <c r="BE187" i="11"/>
  <c r="BE222" i="11"/>
  <c r="BE225" i="11"/>
  <c r="BE228" i="11"/>
  <c r="BE247" i="11"/>
  <c r="BE266" i="11"/>
  <c r="BE274" i="11"/>
  <c r="BE277" i="11"/>
  <c r="BE292" i="11"/>
  <c r="BE297" i="11"/>
  <c r="BE307" i="11"/>
  <c r="BE322" i="11"/>
  <c r="BE361" i="11"/>
  <c r="BK386" i="11"/>
  <c r="J386" i="11" s="1"/>
  <c r="J108" i="11" s="1"/>
  <c r="J92" i="12"/>
  <c r="BE125" i="12"/>
  <c r="BE137" i="12"/>
  <c r="BE147" i="12"/>
  <c r="BE155" i="12"/>
  <c r="BE170" i="12"/>
  <c r="BE180" i="12"/>
  <c r="BE121" i="2"/>
  <c r="BE123" i="2"/>
  <c r="BE124" i="2"/>
  <c r="BE136" i="2"/>
  <c r="BE154" i="2"/>
  <c r="BE158" i="2"/>
  <c r="BE164" i="2"/>
  <c r="BE167" i="2"/>
  <c r="BE174" i="2"/>
  <c r="BE176" i="2"/>
  <c r="BE179" i="2"/>
  <c r="BE195" i="2"/>
  <c r="BE132" i="3"/>
  <c r="BE145" i="3"/>
  <c r="BE148" i="3"/>
  <c r="BE151" i="3"/>
  <c r="BE159" i="3"/>
  <c r="BE166" i="3"/>
  <c r="BE175" i="3"/>
  <c r="BE219" i="3"/>
  <c r="BK257" i="3"/>
  <c r="J257" i="3" s="1"/>
  <c r="J101" i="3" s="1"/>
  <c r="E85" i="4"/>
  <c r="J91" i="4"/>
  <c r="F94" i="4"/>
  <c r="J94" i="4"/>
  <c r="BE135" i="4"/>
  <c r="BE174" i="4"/>
  <c r="BE217" i="4"/>
  <c r="BE221" i="4"/>
  <c r="BE227" i="4"/>
  <c r="BE230" i="4"/>
  <c r="BE238" i="4"/>
  <c r="BE260" i="4"/>
  <c r="BE275" i="4"/>
  <c r="BE286" i="4"/>
  <c r="BE175" i="8"/>
  <c r="BE134" i="9"/>
  <c r="BE137" i="9"/>
  <c r="BE127" i="10"/>
  <c r="BE128" i="10"/>
  <c r="BE131" i="10"/>
  <c r="BE147" i="10"/>
  <c r="BE149" i="10"/>
  <c r="BE157" i="10"/>
  <c r="BE158" i="10"/>
  <c r="BE159" i="10"/>
  <c r="BE160" i="10"/>
  <c r="BE170" i="10"/>
  <c r="BE174" i="10"/>
  <c r="BE175" i="10"/>
  <c r="BE180" i="10"/>
  <c r="BE187" i="10"/>
  <c r="BE189" i="10"/>
  <c r="BK139" i="10"/>
  <c r="J139" i="10"/>
  <c r="J99" i="10" s="1"/>
  <c r="BK143" i="10"/>
  <c r="J143" i="10" s="1"/>
  <c r="J100" i="10" s="1"/>
  <c r="J122" i="11"/>
  <c r="BE141" i="11"/>
  <c r="BE144" i="11"/>
  <c r="BE174" i="11"/>
  <c r="BE196" i="11"/>
  <c r="BE199" i="11"/>
  <c r="BE207" i="11"/>
  <c r="BE216" i="11"/>
  <c r="BE219" i="11"/>
  <c r="BE271" i="11"/>
  <c r="BE299" i="11"/>
  <c r="BE304" i="11"/>
  <c r="BE335" i="11"/>
  <c r="BE348" i="11"/>
  <c r="BE368" i="11"/>
  <c r="BE371" i="11"/>
  <c r="BE381" i="11"/>
  <c r="BK232" i="11"/>
  <c r="J232" i="11" s="1"/>
  <c r="J101" i="11" s="1"/>
  <c r="J89" i="12"/>
  <c r="E112" i="12"/>
  <c r="BE134" i="12"/>
  <c r="BE140" i="12"/>
  <c r="BE167" i="12"/>
  <c r="BE173" i="12"/>
  <c r="BE177" i="12"/>
  <c r="BE186" i="12"/>
  <c r="BE126" i="2"/>
  <c r="BE151" i="2"/>
  <c r="BE182" i="2"/>
  <c r="BE183" i="2"/>
  <c r="BE190" i="2"/>
  <c r="BE124" i="3"/>
  <c r="BE129" i="3"/>
  <c r="BE136" i="3"/>
  <c r="BE140" i="3"/>
  <c r="BE156" i="3"/>
  <c r="BE169" i="3"/>
  <c r="BE182" i="3"/>
  <c r="BE187" i="3"/>
  <c r="BE214" i="3"/>
  <c r="BE227" i="3"/>
  <c r="BE247" i="3"/>
  <c r="BE251" i="3"/>
  <c r="BE139" i="4"/>
  <c r="BE164" i="4"/>
  <c r="BE165" i="4"/>
  <c r="BE166" i="4"/>
  <c r="BE175" i="4"/>
  <c r="BE184" i="4"/>
  <c r="BE190" i="4"/>
  <c r="BE211" i="4"/>
  <c r="BE234" i="4"/>
  <c r="BE244" i="4"/>
  <c r="BE246" i="4"/>
  <c r="BE249" i="4"/>
  <c r="BE268" i="4"/>
  <c r="BE269" i="4"/>
  <c r="BE272" i="4"/>
  <c r="BE295" i="4"/>
  <c r="BE301" i="4"/>
  <c r="BE307" i="4"/>
  <c r="BE311" i="4"/>
  <c r="BE135" i="5"/>
  <c r="BE144" i="5"/>
  <c r="BE150" i="5"/>
  <c r="BE167" i="6"/>
  <c r="BE172" i="6"/>
  <c r="BE173" i="6"/>
  <c r="BE177" i="6"/>
  <c r="BE187" i="6"/>
  <c r="BE193" i="6"/>
  <c r="BE197" i="6"/>
  <c r="BK176" i="6"/>
  <c r="J176" i="6"/>
  <c r="J99" i="6" s="1"/>
  <c r="BK186" i="6"/>
  <c r="J186" i="6" s="1"/>
  <c r="J101" i="6" s="1"/>
  <c r="BE126" i="7"/>
  <c r="BE127" i="7"/>
  <c r="BE129" i="7"/>
  <c r="BE131" i="7"/>
  <c r="BE137" i="7"/>
  <c r="BE141" i="7"/>
  <c r="BE151" i="7"/>
  <c r="BE152" i="7"/>
  <c r="BE155" i="7"/>
  <c r="BE157" i="7"/>
  <c r="BE160" i="7"/>
  <c r="J92" i="8"/>
  <c r="BE124" i="8"/>
  <c r="BE127" i="8"/>
  <c r="BE130" i="8"/>
  <c r="BE131" i="8"/>
  <c r="BE135" i="8"/>
  <c r="BE136" i="8"/>
  <c r="BE139" i="8"/>
  <c r="BE140" i="8"/>
  <c r="BE141" i="8"/>
  <c r="BE142" i="8"/>
  <c r="BE146" i="8"/>
  <c r="BE150" i="8"/>
  <c r="BE152" i="8"/>
  <c r="BE153" i="8"/>
  <c r="BE154" i="8"/>
  <c r="BE159" i="8"/>
  <c r="BE162" i="8"/>
  <c r="BE163" i="8"/>
  <c r="BE170" i="8"/>
  <c r="BE177" i="8"/>
  <c r="BE178" i="8"/>
  <c r="BE179" i="8"/>
  <c r="BK123" i="8"/>
  <c r="J123" i="8"/>
  <c r="J98" i="8" s="1"/>
  <c r="BE125" i="9"/>
  <c r="BE127" i="9"/>
  <c r="BE128" i="9"/>
  <c r="BE129" i="9"/>
  <c r="BE130" i="9"/>
  <c r="BE131" i="9"/>
  <c r="BE132" i="9"/>
  <c r="BE135" i="9"/>
  <c r="BE138" i="10"/>
  <c r="BE140" i="10"/>
  <c r="BE151" i="10"/>
  <c r="BE152" i="10"/>
  <c r="BE154" i="10"/>
  <c r="BE161" i="10"/>
  <c r="BE162" i="10"/>
  <c r="BE164" i="10"/>
  <c r="BE167" i="10"/>
  <c r="BE168" i="10"/>
  <c r="BE176" i="10"/>
  <c r="BE178" i="10"/>
  <c r="BE179" i="10"/>
  <c r="BE181" i="10"/>
  <c r="BE131" i="11"/>
  <c r="BE148" i="11"/>
  <c r="BE154" i="11"/>
  <c r="BE166" i="11"/>
  <c r="BE171" i="11"/>
  <c r="BE184" i="11"/>
  <c r="BE190" i="11"/>
  <c r="BE193" i="11"/>
  <c r="BE204" i="11"/>
  <c r="BE211" i="11"/>
  <c r="BE233" i="11"/>
  <c r="BE237" i="11"/>
  <c r="BE240" i="11"/>
  <c r="BE244" i="11"/>
  <c r="BE250" i="11"/>
  <c r="BE254" i="11"/>
  <c r="BE261" i="11"/>
  <c r="BE287" i="11"/>
  <c r="BE311" i="11"/>
  <c r="BE317" i="11"/>
  <c r="BE327" i="11"/>
  <c r="BE338" i="11"/>
  <c r="BE342" i="11"/>
  <c r="BE353" i="11"/>
  <c r="BE358" i="11"/>
  <c r="BE387" i="11"/>
  <c r="BE135" i="12"/>
  <c r="BE136" i="12"/>
  <c r="BE144" i="12"/>
  <c r="BE152" i="12"/>
  <c r="BE160" i="12"/>
  <c r="BE163" i="12"/>
  <c r="BE181" i="12"/>
  <c r="BK185" i="12"/>
  <c r="J185" i="12"/>
  <c r="J102" i="12" s="1"/>
  <c r="F35" i="6"/>
  <c r="BB100" i="1" s="1"/>
  <c r="F35" i="9"/>
  <c r="BB103" i="1" s="1"/>
  <c r="F35" i="10"/>
  <c r="BB104" i="1" s="1"/>
  <c r="F36" i="4"/>
  <c r="BA98" i="1" s="1"/>
  <c r="F36" i="5"/>
  <c r="BA99" i="1" s="1"/>
  <c r="J34" i="7"/>
  <c r="AW101" i="1" s="1"/>
  <c r="F37" i="2"/>
  <c r="BD95" i="1" s="1"/>
  <c r="J34" i="3"/>
  <c r="AW96" i="1" s="1"/>
  <c r="F36" i="10"/>
  <c r="BC104" i="1" s="1"/>
  <c r="F36" i="12"/>
  <c r="BC106" i="1" s="1"/>
  <c r="F36" i="6"/>
  <c r="BC100" i="1" s="1"/>
  <c r="F37" i="8"/>
  <c r="BD102" i="1" s="1"/>
  <c r="F36" i="11"/>
  <c r="BC105" i="1" s="1"/>
  <c r="AS94" i="1"/>
  <c r="F35" i="2"/>
  <c r="BB95" i="1"/>
  <c r="F37" i="12"/>
  <c r="BD106" i="1"/>
  <c r="J34" i="6"/>
  <c r="AW100" i="1"/>
  <c r="F35" i="8"/>
  <c r="BB102" i="1"/>
  <c r="F37" i="9"/>
  <c r="BD103" i="1"/>
  <c r="F37" i="11"/>
  <c r="BD105" i="1"/>
  <c r="F37" i="4"/>
  <c r="BB98" i="1"/>
  <c r="F34" i="8"/>
  <c r="BA102" i="1"/>
  <c r="F37" i="10"/>
  <c r="BD104" i="1"/>
  <c r="F34" i="12"/>
  <c r="BA106" i="1"/>
  <c r="F39" i="4"/>
  <c r="BD98" i="1"/>
  <c r="J34" i="8"/>
  <c r="AW102" i="1"/>
  <c r="J34" i="11"/>
  <c r="AW105" i="1"/>
  <c r="F35" i="3"/>
  <c r="BB96" i="1"/>
  <c r="F38" i="5"/>
  <c r="BC99" i="1"/>
  <c r="F37" i="7"/>
  <c r="BD101" i="1" s="1"/>
  <c r="F34" i="9"/>
  <c r="BA103" i="1"/>
  <c r="J34" i="10"/>
  <c r="AW104" i="1"/>
  <c r="F34" i="3"/>
  <c r="BA96" i="1"/>
  <c r="F36" i="2"/>
  <c r="BC95" i="1"/>
  <c r="J36" i="4"/>
  <c r="AW98" i="1"/>
  <c r="F34" i="7"/>
  <c r="BA101" i="1" s="1"/>
  <c r="F36" i="7"/>
  <c r="BC101" i="1" s="1"/>
  <c r="F34" i="10"/>
  <c r="BA104" i="1"/>
  <c r="F37" i="3"/>
  <c r="BD96" i="1"/>
  <c r="F37" i="5"/>
  <c r="BB99" i="1"/>
  <c r="F34" i="6"/>
  <c r="BA100" i="1"/>
  <c r="J34" i="2"/>
  <c r="AW95" i="1"/>
  <c r="F38" i="4"/>
  <c r="BC98" i="1"/>
  <c r="F37" i="6"/>
  <c r="BD100" i="1"/>
  <c r="F36" i="9"/>
  <c r="BC103" i="1"/>
  <c r="F35" i="11"/>
  <c r="BB105" i="1"/>
  <c r="F36" i="8"/>
  <c r="BC102" i="1"/>
  <c r="F34" i="11"/>
  <c r="BA105" i="1"/>
  <c r="J34" i="12"/>
  <c r="AW106" i="1"/>
  <c r="F34" i="2"/>
  <c r="BA95" i="1"/>
  <c r="F36" i="3"/>
  <c r="BC96" i="1"/>
  <c r="J36" i="5"/>
  <c r="AW99" i="1"/>
  <c r="F39" i="5"/>
  <c r="BD99" i="1"/>
  <c r="F35" i="7"/>
  <c r="BB101" i="1" s="1"/>
  <c r="J34" i="9"/>
  <c r="AW103" i="1"/>
  <c r="F35" i="12"/>
  <c r="BB106" i="1"/>
  <c r="T123" i="12" l="1"/>
  <c r="T122" i="12" s="1"/>
  <c r="R121" i="7"/>
  <c r="R120" i="7" s="1"/>
  <c r="T145" i="10"/>
  <c r="BK120" i="9"/>
  <c r="BK119" i="9"/>
  <c r="J119" i="9" s="1"/>
  <c r="J96" i="9" s="1"/>
  <c r="P123" i="12"/>
  <c r="P122" i="12"/>
  <c r="AU106" i="1" s="1"/>
  <c r="P129" i="11"/>
  <c r="P128" i="11" s="1"/>
  <c r="AU105" i="1" s="1"/>
  <c r="P120" i="9"/>
  <c r="P119" i="9"/>
  <c r="AU103" i="1" s="1"/>
  <c r="R120" i="9"/>
  <c r="R119" i="9" s="1"/>
  <c r="P121" i="7"/>
  <c r="P120" i="7" s="1"/>
  <c r="AU101" i="1" s="1"/>
  <c r="T119" i="2"/>
  <c r="R123" i="12"/>
  <c r="R122" i="12" s="1"/>
  <c r="P145" i="10"/>
  <c r="T124" i="6"/>
  <c r="T123" i="6"/>
  <c r="R129" i="4"/>
  <c r="R128" i="4"/>
  <c r="T122" i="3"/>
  <c r="T121" i="3"/>
  <c r="T129" i="11"/>
  <c r="T128" i="11"/>
  <c r="P124" i="10"/>
  <c r="AU104" i="1" s="1"/>
  <c r="T120" i="9"/>
  <c r="T119" i="9"/>
  <c r="R124" i="6"/>
  <c r="R123" i="6" s="1"/>
  <c r="T124" i="10"/>
  <c r="T121" i="7"/>
  <c r="T120" i="7"/>
  <c r="BK121" i="7"/>
  <c r="J121" i="7" s="1"/>
  <c r="J97" i="7" s="1"/>
  <c r="T129" i="4"/>
  <c r="T128" i="4" s="1"/>
  <c r="R129" i="11"/>
  <c r="R128" i="11" s="1"/>
  <c r="R124" i="10"/>
  <c r="BK119" i="2"/>
  <c r="J119" i="2"/>
  <c r="J96" i="2" s="1"/>
  <c r="P129" i="4"/>
  <c r="P128" i="4" s="1"/>
  <c r="AU98" i="1" s="1"/>
  <c r="AU97" i="1" s="1"/>
  <c r="P122" i="3"/>
  <c r="P121" i="3"/>
  <c r="AU96" i="1" s="1"/>
  <c r="R119" i="2"/>
  <c r="BK122" i="3"/>
  <c r="J122" i="3"/>
  <c r="J97" i="3" s="1"/>
  <c r="BK129" i="11"/>
  <c r="J129" i="11" s="1"/>
  <c r="J97" i="11" s="1"/>
  <c r="J120" i="2"/>
  <c r="J97" i="2"/>
  <c r="BK129" i="4"/>
  <c r="J129" i="4" s="1"/>
  <c r="J99" i="4" s="1"/>
  <c r="BK126" i="5"/>
  <c r="J126" i="5" s="1"/>
  <c r="J99" i="5" s="1"/>
  <c r="J122" i="7"/>
  <c r="J98" i="7"/>
  <c r="J121" i="9"/>
  <c r="J98" i="9" s="1"/>
  <c r="BK125" i="10"/>
  <c r="J125" i="10"/>
  <c r="J97" i="10" s="1"/>
  <c r="BK122" i="8"/>
  <c r="J122" i="8" s="1"/>
  <c r="J97" i="8" s="1"/>
  <c r="J146" i="10"/>
  <c r="J102" i="10"/>
  <c r="BK123" i="12"/>
  <c r="J123" i="12"/>
  <c r="J97" i="12" s="1"/>
  <c r="BK124" i="6"/>
  <c r="J124" i="6" s="1"/>
  <c r="J97" i="6" s="1"/>
  <c r="BB97" i="1"/>
  <c r="AX97" i="1" s="1"/>
  <c r="J35" i="5"/>
  <c r="AV99" i="1" s="1"/>
  <c r="AT99" i="1" s="1"/>
  <c r="J33" i="8"/>
  <c r="AV102" i="1" s="1"/>
  <c r="AT102" i="1" s="1"/>
  <c r="BD97" i="1"/>
  <c r="J33" i="2"/>
  <c r="AV95" i="1" s="1"/>
  <c r="AT95" i="1" s="1"/>
  <c r="F35" i="4"/>
  <c r="AZ98" i="1" s="1"/>
  <c r="F33" i="6"/>
  <c r="AZ100" i="1"/>
  <c r="F33" i="8"/>
  <c r="AZ102" i="1" s="1"/>
  <c r="F33" i="10"/>
  <c r="AZ104" i="1"/>
  <c r="J33" i="3"/>
  <c r="AV96" i="1" s="1"/>
  <c r="AT96" i="1" s="1"/>
  <c r="F33" i="12"/>
  <c r="AZ106" i="1"/>
  <c r="BA97" i="1"/>
  <c r="AW97" i="1"/>
  <c r="J35" i="4"/>
  <c r="AV98" i="1" s="1"/>
  <c r="AT98" i="1" s="1"/>
  <c r="F35" i="5"/>
  <c r="AZ99" i="1"/>
  <c r="J33" i="11"/>
  <c r="AV105" i="1" s="1"/>
  <c r="AT105" i="1" s="1"/>
  <c r="J33" i="6"/>
  <c r="AV100" i="1" s="1"/>
  <c r="AT100" i="1" s="1"/>
  <c r="F33" i="3"/>
  <c r="AZ96" i="1"/>
  <c r="J33" i="10"/>
  <c r="AV104" i="1" s="1"/>
  <c r="AT104" i="1" s="1"/>
  <c r="J33" i="7"/>
  <c r="AV101" i="1" s="1"/>
  <c r="AT101" i="1" s="1"/>
  <c r="BC97" i="1"/>
  <c r="AY97" i="1"/>
  <c r="J33" i="9"/>
  <c r="AV103" i="1" s="1"/>
  <c r="AT103" i="1" s="1"/>
  <c r="J33" i="12"/>
  <c r="AV106" i="1" s="1"/>
  <c r="AT106" i="1" s="1"/>
  <c r="F33" i="2"/>
  <c r="AZ95" i="1"/>
  <c r="F33" i="9"/>
  <c r="AZ103" i="1" s="1"/>
  <c r="F33" i="11"/>
  <c r="AZ105" i="1"/>
  <c r="F33" i="7"/>
  <c r="AZ101" i="1" s="1"/>
  <c r="BK121" i="3" l="1"/>
  <c r="J121" i="3" s="1"/>
  <c r="J96" i="3" s="1"/>
  <c r="BK128" i="4"/>
  <c r="J128" i="4"/>
  <c r="BK123" i="6"/>
  <c r="J123" i="6" s="1"/>
  <c r="J96" i="6" s="1"/>
  <c r="BK124" i="10"/>
  <c r="J124" i="10" s="1"/>
  <c r="J96" i="10" s="1"/>
  <c r="BK128" i="11"/>
  <c r="J128" i="11"/>
  <c r="J96" i="11" s="1"/>
  <c r="BK125" i="5"/>
  <c r="J125" i="5"/>
  <c r="J98" i="5"/>
  <c r="BK120" i="7"/>
  <c r="J120" i="7" s="1"/>
  <c r="J96" i="7" s="1"/>
  <c r="BK121" i="8"/>
  <c r="J121" i="8" s="1"/>
  <c r="J30" i="8" s="1"/>
  <c r="AG102" i="1" s="1"/>
  <c r="AN102" i="1" s="1"/>
  <c r="J120" i="9"/>
  <c r="J97" i="9"/>
  <c r="BK122" i="12"/>
  <c r="J122" i="12" s="1"/>
  <c r="J30" i="12" s="1"/>
  <c r="AG106" i="1" s="1"/>
  <c r="AN106" i="1" s="1"/>
  <c r="BD94" i="1"/>
  <c r="W33" i="1" s="1"/>
  <c r="BB94" i="1"/>
  <c r="W31" i="1" s="1"/>
  <c r="BC94" i="1"/>
  <c r="W32" i="1" s="1"/>
  <c r="BA94" i="1"/>
  <c r="W30" i="1" s="1"/>
  <c r="AU94" i="1"/>
  <c r="J32" i="4"/>
  <c r="AG98" i="1"/>
  <c r="AN98" i="1" s="1"/>
  <c r="AZ97" i="1"/>
  <c r="AV97" i="1" s="1"/>
  <c r="AT97" i="1" s="1"/>
  <c r="J30" i="9"/>
  <c r="AG103" i="1" s="1"/>
  <c r="AN103" i="1" s="1"/>
  <c r="J30" i="2"/>
  <c r="AG95" i="1"/>
  <c r="AN95" i="1" l="1"/>
  <c r="J98" i="4"/>
  <c r="J96" i="8"/>
  <c r="J96" i="12"/>
  <c r="J39" i="9"/>
  <c r="J39" i="12"/>
  <c r="J41" i="4"/>
  <c r="J39" i="2"/>
  <c r="J39" i="8"/>
  <c r="AZ94" i="1"/>
  <c r="W29" i="1" s="1"/>
  <c r="J30" i="7"/>
  <c r="AG101" i="1" s="1"/>
  <c r="AN101" i="1" s="1"/>
  <c r="AW94" i="1"/>
  <c r="AK30" i="1" s="1"/>
  <c r="AY94" i="1"/>
  <c r="J30" i="3"/>
  <c r="AG96" i="1" s="1"/>
  <c r="AN96" i="1" s="1"/>
  <c r="J30" i="6"/>
  <c r="AG100" i="1"/>
  <c r="AN100" i="1" s="1"/>
  <c r="AX94" i="1"/>
  <c r="J30" i="10"/>
  <c r="AG104" i="1"/>
  <c r="AN104" i="1" s="1"/>
  <c r="J32" i="5"/>
  <c r="AG99" i="1"/>
  <c r="AN99" i="1"/>
  <c r="J30" i="11"/>
  <c r="AG105" i="1"/>
  <c r="AN105" i="1"/>
  <c r="J39" i="7" l="1"/>
  <c r="J39" i="3"/>
  <c r="J39" i="6"/>
  <c r="J39" i="10"/>
  <c r="J39" i="11"/>
  <c r="J41" i="5"/>
  <c r="AG97" i="1"/>
  <c r="AN97" i="1"/>
  <c r="AV94" i="1"/>
  <c r="AK29" i="1" s="1"/>
  <c r="AG94" i="1" l="1"/>
  <c r="AT94" i="1"/>
  <c r="AN94" i="1" l="1"/>
  <c r="AK26" i="1"/>
  <c r="AK35" i="1" s="1"/>
</calcChain>
</file>

<file path=xl/sharedStrings.xml><?xml version="1.0" encoding="utf-8"?>
<sst xmlns="http://schemas.openxmlformats.org/spreadsheetml/2006/main" count="12758" uniqueCount="1468">
  <si>
    <t>Export Komplet</t>
  </si>
  <si>
    <t/>
  </si>
  <si>
    <t>2.0</t>
  </si>
  <si>
    <t>ZAMOK</t>
  </si>
  <si>
    <t>False</t>
  </si>
  <si>
    <t>{685399fa-7beb-4266-8c3a-6bd6eb10bab9}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</si>
  <si>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</si>
  <si>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</si>
  <si>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</si>
  <si>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</si>
  <si>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</si>
  <si>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</si>
  <si>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</si>
  <si>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</si>
  <si>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1150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</si>
  <si>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</si>
  <si>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</si>
  <si>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ulice Malé Jablunkovské - 1.etapa</t>
  </si>
  <si>
    <t>0,1</t>
  </si>
  <si>
    <t>KSO:</t>
  </si>
  <si>
    <t>CC-CZ:</t>
  </si>
  <si>
    <t>1</t>
  </si>
  <si>
    <t>Místo:</t>
  </si>
  <si>
    <t>Třinec</t>
  </si>
  <si>
    <t>Datum:</t>
  </si>
  <si>
    <t>14. 1. 2020</t>
  </si>
  <si>
    <t>10</t>
  </si>
  <si>
    <t>100</t>
  </si>
  <si>
    <t>Zadavatel:</t>
  </si>
  <si>
    <t>IČ:</t>
  </si>
  <si>
    <t>00297313</t>
  </si>
  <si>
    <t>Město Třinec</t>
  </si>
  <si>
    <t>DIČ:</t>
  </si>
  <si>
    <t>CZ00297313</t>
  </si>
  <si>
    <t>Uchazeč:</t>
  </si>
  <si>
    <t>Vyplň údaj</t>
  </si>
  <si>
    <t>Projektant:</t>
  </si>
  <si>
    <t>25893076</t>
  </si>
  <si>
    <t>True</t>
  </si>
  <si>
    <t>UDI MORAVA s.r.o.</t>
  </si>
  <si>
    <t>CZ25893076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</si>
  <si>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</si>
  <si>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</si>
  <si>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</si>
  <si>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</si>
  <si>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</si>
  <si>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</si>
  <si>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</si>
  <si>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</si>
  <si>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</si>
  <si>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</si>
  <si>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</si>
  <si>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</si>
  <si>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</si>
  <si>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</si>
  <si>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</si>
  <si>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</si>
  <si>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</si>
  <si>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</si>
  <si>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</si>
  <si>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</si>
  <si>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</si>
  <si>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</si>
  <si>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</si>
  <si>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</si>
  <si>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</si>
  <si>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</si>
  <si>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</si>
  <si>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</si>
  <si>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</si>
  <si>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</si>
  <si>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</si>
  <si>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</si>
  <si>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</si>
  <si>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</si>
  <si>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</si>
  <si>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</si>
  <si>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</si>
  <si>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</si>
  <si>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</si>
  <si>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</si>
  <si>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</si>
  <si>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</si>
  <si>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</si>
  <si>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</si>
  <si>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</si>
  <si>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</si>
  <si>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</si>
  <si>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</si>
  <si>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Ostatní a vedlejší náklady</t>
  </si>
  <si>
    <t>STA</t>
  </si>
  <si>
    <t>{a310f6cc-e018-4ff9-8be1-a732206add36}</t>
  </si>
  <si>
    <t>2</t>
  </si>
  <si>
    <t>SO 001.1  Příprava území</t>
  </si>
  <si>
    <t>{0e4bfcc9-d467-400f-a008-9a49ff010e5c}</t>
  </si>
  <si>
    <t>SO 101.1  Komunikace a zpevněné plochy</t>
  </si>
  <si>
    <t>{addc8d3a-8396-427a-8d22-37e5c4b049e1}</t>
  </si>
  <si>
    <t>2.1</t>
  </si>
  <si>
    <t>Komunikace a zpevněné plochy</t>
  </si>
  <si>
    <t>Soupis</t>
  </si>
  <si>
    <t>{9f075d6e-c380-45d3-af2a-bff1429d504a}</t>
  </si>
  <si>
    <t>2.2</t>
  </si>
  <si>
    <t>Sanace pláně se souhlasem investora</t>
  </si>
  <si>
    <t>{3bf21df5-252a-4c77-9bb8-01586ae57585}</t>
  </si>
  <si>
    <t>3</t>
  </si>
  <si>
    <t>SO 102.1  Přístupové chodníky</t>
  </si>
  <si>
    <t>{bcb499e2-34bd-4c35-b519-38658dc7e1af}</t>
  </si>
  <si>
    <t>4</t>
  </si>
  <si>
    <t>SO 302  Přeložka vodovodu</t>
  </si>
  <si>
    <t>{990beb8c-a8c5-4e35-ba0a-4a887979e087}</t>
  </si>
  <si>
    <t>5</t>
  </si>
  <si>
    <t>SO 401.1  Veřejné osvětlení</t>
  </si>
  <si>
    <t>{8dbcd2b3-de3c-42ae-8695-e3d6735febad}</t>
  </si>
  <si>
    <t>6</t>
  </si>
  <si>
    <t>SO 403.1  Ochrana sdělovacích kabelů</t>
  </si>
  <si>
    <t>{2bcec80e-9c20-4f7b-8471-87a460c50940}</t>
  </si>
  <si>
    <t>7</t>
  </si>
  <si>
    <t>SO 501  Přeložka plynovodu</t>
  </si>
  <si>
    <t>{114100cc-7b28-4c98-9d17-10dac09a6045}</t>
  </si>
  <si>
    <t>8</t>
  </si>
  <si>
    <t>SO 801.1  Vegetační úpravy</t>
  </si>
  <si>
    <t>{809ec054-cb4b-4564-8e44-f526a3fae6ac}</t>
  </si>
  <si>
    <t>9</t>
  </si>
  <si>
    <t>SO 901.1  Polopodzemní (polozapuštěné) kontejnery</t>
  </si>
  <si>
    <t>{f865081e-52a6-4dc8-ad25-b6333dbd8d28}</t>
  </si>
  <si>
    <t>KRYCÍ LIST SOUPISU PRACÍ</t>
  </si>
  <si>
    <t>Objekt:</t>
  </si>
  <si>
    <t>0 - Ostatní a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</si>
  <si>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</si>
  <si>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</si>
  <si>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</si>
  <si>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</si>
  <si>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</si>
  <si>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</si>
  <si>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ZOV 1 - ZOV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</si>
  <si>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</si>
  <si>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</si>
  <si>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</si>
  <si>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</si>
  <si>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</si>
  <si>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</si>
  <si>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</si>
  <si>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</si>
  <si>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</si>
  <si>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</si>
  <si>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</si>
  <si>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</si>
  <si>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</si>
  <si>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</si>
  <si>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</si>
  <si>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</si>
  <si>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ROZPOCET</t>
  </si>
  <si>
    <t>K</t>
  </si>
  <si>
    <t>012103000</t>
  </si>
  <si>
    <t>Geodetické práce před výstavbou</t>
  </si>
  <si>
    <t>soub</t>
  </si>
  <si>
    <t>CS ÚRS 2018 01</t>
  </si>
  <si>
    <t>1024</t>
  </si>
  <si>
    <t>758936587</t>
  </si>
  <si>
    <t>P</t>
  </si>
  <si>
    <t>Poznámka k položce:_x000D_
vytyčení stávajících inženýrských sítí</t>
  </si>
  <si>
    <t>012203000</t>
  </si>
  <si>
    <t>Geodetické práce při provádění stavby</t>
  </si>
  <si>
    <t>-365770038</t>
  </si>
  <si>
    <t>012303000</t>
  </si>
  <si>
    <t>Geodetické práce po výstavbě</t>
  </si>
  <si>
    <t>81492542</t>
  </si>
  <si>
    <t>Poznámka k položce:_x000D_
zaměření skutečného provedení stavby na podkladě KN</t>
  </si>
  <si>
    <t>012303000a</t>
  </si>
  <si>
    <t>915166280</t>
  </si>
  <si>
    <t>Poznámka k položce:_x000D_
Zaměření a vypracování geometrických (oddělovacích) plánů.</t>
  </si>
  <si>
    <t>013254000</t>
  </si>
  <si>
    <t>Dokumentace skutečného provedení stavby</t>
  </si>
  <si>
    <t>-130767362</t>
  </si>
  <si>
    <t>Poznámka k položce:_x000D_
Dokumentace pro kolaudaci a závěrečná zpráva</t>
  </si>
  <si>
    <t>043103000</t>
  </si>
  <si>
    <t>Zkoušky bez rozlišení</t>
  </si>
  <si>
    <t>-2089206417</t>
  </si>
  <si>
    <t>Poznámka k položce:_x000D_
Na základě KZP vypracovaného zhotovitelem stavby a odsouhlaseného objednatelem.</t>
  </si>
  <si>
    <t>049102000</t>
  </si>
  <si>
    <t>Náklady vzniklé v souvislosti s přípravou stavby</t>
  </si>
  <si>
    <t>soubor</t>
  </si>
  <si>
    <t>-1580671957</t>
  </si>
  <si>
    <t>Poznámka k položce:_x000D_
Dokumentace přechodného dopravního značení včetně projednání a odsouhlasení uzavírek s příslušnými orgány a zajištění stanovení dočasného dopravního značení.</t>
  </si>
  <si>
    <t>049103000</t>
  </si>
  <si>
    <t>Náklady vzniklé v souvislosti s realizací stavby</t>
  </si>
  <si>
    <t>-967096861</t>
  </si>
  <si>
    <t xml:space="preserve">Poznámka k položce:_x000D_
Dodavatel zajistí zpracování fotodokumentace průběhu prací na stavbě, kterou následně předá investorovi. Fotodokumentace bude dokladovat postup prací a nasazení  stavebních mechanismů i provádění zkoušek. Snímky budou předány na CD ve složkách pojmenovaných dle jednotlivých dnů._x000D_
</t>
  </si>
  <si>
    <t>079002000</t>
  </si>
  <si>
    <t>Ostatní provozní vlivy - zajištění bezpečnosti chodců</t>
  </si>
  <si>
    <t>-1135405558</t>
  </si>
  <si>
    <t>Poznámka k položce:_x000D_
náklady související s usměrněním provozu chodců - výstražné ohraničující pásky, zábrany, přenosná dočasná zábradlí, výstražné cedulky BOZP - osazení, odstranění a údržba(výměna) po celou dobu stavby.</t>
  </si>
  <si>
    <t>ZOV 1</t>
  </si>
  <si>
    <t>ZOV</t>
  </si>
  <si>
    <t>91310</t>
  </si>
  <si>
    <t>Údržba DDZ, výměna baterií po dobu 60 dní</t>
  </si>
  <si>
    <t>vlastní</t>
  </si>
  <si>
    <t>512</t>
  </si>
  <si>
    <t>1824494430</t>
  </si>
  <si>
    <t>Poznámka k položce:_x000D_
Položka dále zahrnuje zajištění všech projednání DDZ včetně stanovení DDZ.</t>
  </si>
  <si>
    <t>11</t>
  </si>
  <si>
    <t>913111111</t>
  </si>
  <si>
    <t>Montáž a demontáž plastového podstavce dočasné dopravní značky</t>
  </si>
  <si>
    <t>kus</t>
  </si>
  <si>
    <t>-1502300541</t>
  </si>
  <si>
    <t>VV</t>
  </si>
  <si>
    <t>"Přenosný gumový stojan 28kg - pro sloupky DZ =" 70</t>
  </si>
  <si>
    <t>"pro značky IS11a a IP 22 =" 2 * 8</t>
  </si>
  <si>
    <t>"pro zábrany Z2 =" 2 * 12</t>
  </si>
  <si>
    <t>Součet</t>
  </si>
  <si>
    <t>12</t>
  </si>
  <si>
    <t>913111112</t>
  </si>
  <si>
    <t>Montáž a demontáž sloupku délky do 2 m dočasné dopravní značky</t>
  </si>
  <si>
    <t>1052377824</t>
  </si>
  <si>
    <t>"Jäkl červenobílý 40x40mm - pro samostatné značky =" 70</t>
  </si>
  <si>
    <t>"Jäkl červenobílý 40x40mm - dva kusy pro značky IS11a =" 2 * 8</t>
  </si>
  <si>
    <t>"Jäkl červenobílý 40x40mm - dva kusy pro Z2 =" 2 * 12</t>
  </si>
  <si>
    <t>13</t>
  </si>
  <si>
    <t>913111115</t>
  </si>
  <si>
    <t>Montáž a demontáž dočasné dopravní značky samostatné základní</t>
  </si>
  <si>
    <t>2100701115</t>
  </si>
  <si>
    <t>"viz Specifikace svislého přechodného dopravního značení =" 86</t>
  </si>
  <si>
    <t>14</t>
  </si>
  <si>
    <t>913111116</t>
  </si>
  <si>
    <t>Montáž a demontáž dočasné dopravní značky samostatné zvětšené</t>
  </si>
  <si>
    <t>-394803837</t>
  </si>
  <si>
    <t>"IS 11a Návěst před objížďkou =" 8</t>
  </si>
  <si>
    <t>"IP 22 Změna místní úpravy 1000x1500mm =" 0</t>
  </si>
  <si>
    <t>913111211</t>
  </si>
  <si>
    <t>Příplatek k dočasnému podstavci plastovému za první a ZKD den použití</t>
  </si>
  <si>
    <t>352929430</t>
  </si>
  <si>
    <t>110*60</t>
  </si>
  <si>
    <t>16</t>
  </si>
  <si>
    <t>913111212</t>
  </si>
  <si>
    <t>Příplatek k dočasnému sloupku délky do 2 m za první a ZKD den použití</t>
  </si>
  <si>
    <t>804338991</t>
  </si>
  <si>
    <t>17</t>
  </si>
  <si>
    <t>913111215</t>
  </si>
  <si>
    <t>Příplatek k dočasné dopravní značce samostatné základní za první a ZKD den použití</t>
  </si>
  <si>
    <t>-1651721230</t>
  </si>
  <si>
    <t>86*60</t>
  </si>
  <si>
    <t>18</t>
  </si>
  <si>
    <t>913111216</t>
  </si>
  <si>
    <t>Příplatek k dočasné dopravní značce samostatné zvětšené za první a ZKD den použití</t>
  </si>
  <si>
    <t>1324473414</t>
  </si>
  <si>
    <t>8*60</t>
  </si>
  <si>
    <t>19</t>
  </si>
  <si>
    <t>913211112</t>
  </si>
  <si>
    <t>Montáž a demontáž dočasné dopravní zábrany Z2 reflexní šířky 2,5 m</t>
  </si>
  <si>
    <t>-383674223</t>
  </si>
  <si>
    <t>20</t>
  </si>
  <si>
    <t>913211212</t>
  </si>
  <si>
    <t>Příplatek k dočasné dopravní zábraně Z2 reflexní 2,5 m za první a ZKD den použití</t>
  </si>
  <si>
    <t>-584782055</t>
  </si>
  <si>
    <t>12*60</t>
  </si>
  <si>
    <t>913321111</t>
  </si>
  <si>
    <t>Montáž a demontáž dočasné dopravní směrové desky základní Z4</t>
  </si>
  <si>
    <t>-1230079534</t>
  </si>
  <si>
    <t>22</t>
  </si>
  <si>
    <t>913321115</t>
  </si>
  <si>
    <t>Montáž a demontáž dočasné soupravy směrových desek Z4 s výstražným světlem 3 desky</t>
  </si>
  <si>
    <t>1342188270</t>
  </si>
  <si>
    <t>23</t>
  </si>
  <si>
    <t>913321211</t>
  </si>
  <si>
    <t>Příplatek k dočasné směrové desce základní Z4 za první a ZKD den použití</t>
  </si>
  <si>
    <t>86072915</t>
  </si>
  <si>
    <t>4*60</t>
  </si>
  <si>
    <t>24</t>
  </si>
  <si>
    <t>913321215</t>
  </si>
  <si>
    <t>Příplatek k dočasné soupravě směrových desek Z4 s výstražným světlem 3 desky za 1. a ZKD den použití</t>
  </si>
  <si>
    <t>89518682</t>
  </si>
  <si>
    <t>1*60</t>
  </si>
  <si>
    <t>25</t>
  </si>
  <si>
    <t>913911113</t>
  </si>
  <si>
    <t>Montáž a demontáž akumulátoru dočasného dopravního značení olověného 12 V/180 Ah</t>
  </si>
  <si>
    <t>646365567</t>
  </si>
  <si>
    <t>26</t>
  </si>
  <si>
    <t>913911122</t>
  </si>
  <si>
    <t>Montáž a demontáž dočasného zásobníku ocelového na akumulátor a řídící jednotku</t>
  </si>
  <si>
    <t>241005497</t>
  </si>
  <si>
    <t>27</t>
  </si>
  <si>
    <t>913911213</t>
  </si>
  <si>
    <t>Příplatek k dočasnému akumulátor 12V/180 Ah za první a ZKD den použití</t>
  </si>
  <si>
    <t>-1364762593</t>
  </si>
  <si>
    <t>28</t>
  </si>
  <si>
    <t>913911222</t>
  </si>
  <si>
    <t>Příplatek k dočasnému ocelovému zásobníku na akumulátor za první a ZKD den použití</t>
  </si>
  <si>
    <t>297551634</t>
  </si>
  <si>
    <t>29</t>
  </si>
  <si>
    <t>913921131</t>
  </si>
  <si>
    <t>Dočasné omezení platnosti zakrytí základní dopravní značky</t>
  </si>
  <si>
    <t>1423921567</t>
  </si>
  <si>
    <t>30</t>
  </si>
  <si>
    <t>913921132</t>
  </si>
  <si>
    <t>Dočasné omezení platnosti odkrytí základní dopravní značky</t>
  </si>
  <si>
    <t>267584313</t>
  </si>
  <si>
    <t>VRN</t>
  </si>
  <si>
    <t>Vedlejší rozpočtové náklady</t>
  </si>
  <si>
    <t>31</t>
  </si>
  <si>
    <t>032103000</t>
  </si>
  <si>
    <t>Náklady na stavební buňky - zřízení a provoz zařízení staveniště po dobu stavby</t>
  </si>
  <si>
    <t>-19490460</t>
  </si>
  <si>
    <t>Poznámka k položce:_x000D_
Položka bude uplatněna jen v případě průkazného využití zhotovitelem.</t>
  </si>
  <si>
    <t>32</t>
  </si>
  <si>
    <t>039103000</t>
  </si>
  <si>
    <t>Rozebrání, bourání a odvoz zařízení staveniště</t>
  </si>
  <si>
    <t>-187288900</t>
  </si>
  <si>
    <t>Poznámka k položce:_x000D_
Rozebrání ZS, odvoz a úprava ploch</t>
  </si>
  <si>
    <t>1 - SO 001.1  Příprava území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</si>
  <si>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</si>
  <si>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</si>
  <si>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</si>
  <si>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</si>
  <si>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</si>
  <si>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</si>
  <si>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</si>
  <si>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</si>
  <si>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113106121</t>
  </si>
  <si>
    <t>Rozebrání dlažeb komunikací pro pěší z betonových nebo kamenných dlaždic</t>
  </si>
  <si>
    <t>m2</t>
  </si>
  <si>
    <t>-997327753</t>
  </si>
  <si>
    <t>"rozebrání chodníků dlážděných =" 66,0</t>
  </si>
  <si>
    <t>"demolice chodníků - předpoklad podkladu z bet. dlaždic 30mm =" 560,0</t>
  </si>
  <si>
    <t>"rozebrání přístupového chodníku z dl. 30x30 =" 140,0</t>
  </si>
  <si>
    <t>113107162</t>
  </si>
  <si>
    <t>Odstranění podkladu pl přes 50 do 200 m2 z kameniva drceného tl 200 mm</t>
  </si>
  <si>
    <t>245433798</t>
  </si>
  <si>
    <t>"odtěžení podkladních vrstev do hl. -200mm =" 140,0</t>
  </si>
  <si>
    <t>113107222</t>
  </si>
  <si>
    <t>Odstranění podkladu pl přes 200 m2 z kameniva drceného tl 200 mm</t>
  </si>
  <si>
    <t>272913541</t>
  </si>
  <si>
    <t>"demolice chodníků - zbývající podklad do hl. 200-250mm (250-30-30=190 mm) =" 560,0</t>
  </si>
  <si>
    <t>"rozebrání chodníků dlážděných - tl. cca 150 mm =" 66,0</t>
  </si>
  <si>
    <t>113107224</t>
  </si>
  <si>
    <t>Odstranění podkladu pl přes 200 m2 z kameniva drceného tl 400 mm</t>
  </si>
  <si>
    <t>1118839477</t>
  </si>
  <si>
    <t>odstranění živice v místě skladby pro parkování</t>
  </si>
  <si>
    <t>"podkladní vrstvy ze štěrku =" 480,0</t>
  </si>
  <si>
    <t>113107241</t>
  </si>
  <si>
    <t>Odstranění podkladu pl přes 200 m2 živičných tl 50 mm</t>
  </si>
  <si>
    <t>2029567027</t>
  </si>
  <si>
    <t>"odstranění živice v místě skladby pro parkování - litý asf+asf. směsi 40mm =" 480,0</t>
  </si>
  <si>
    <t>"vybourání asf. vrstev v tl. min. 30mm pro přípravu navýšení a úpravu příčného sklonu =" 334,0</t>
  </si>
  <si>
    <t>"demolice chodníků litý asf 30 mm" 560,0</t>
  </si>
  <si>
    <t>113107242</t>
  </si>
  <si>
    <t>Odstranění podkladu pl přes 200 m2 živičných tl 100 mm</t>
  </si>
  <si>
    <t>-1349792800</t>
  </si>
  <si>
    <t>"odstranění živice v místě skladby pro parkování - penetrační makadam v tl. 90 mm =" 480,0</t>
  </si>
  <si>
    <t>113154122</t>
  </si>
  <si>
    <t>Frézování živičného krytu tl 40 mm pruh š 1 m pl do 500 m2 bez překážek v trase</t>
  </si>
  <si>
    <t>-1620164615</t>
  </si>
  <si>
    <t>"frézování pro plošnou sanaci v tloušťce 20-50 mm (dle diagnostiky cca 25% z plochy 997 m2 =" 250,0</t>
  </si>
  <si>
    <t>113202111</t>
  </si>
  <si>
    <t>Vytrhání obrub krajníků obrubníků stojatých</t>
  </si>
  <si>
    <t>m</t>
  </si>
  <si>
    <t>-1978653021</t>
  </si>
  <si>
    <t>Poznámka k položce:_x000D_
možné dotčení stávajících betonových silničních obrubníků a jejích nahrazení novými silničními betonovými obrubníky</t>
  </si>
  <si>
    <t>"vytrhání stávajících bet. obrub vč. lože =" 800,0</t>
  </si>
  <si>
    <t>"vytrhání stávajících bet. obrub vč. lože - příatupové chodníky =" 148,0</t>
  </si>
  <si>
    <t>119003121</t>
  </si>
  <si>
    <t>Pomocné konstrukce při zabezpečení výkopů  mobilní plotovou zábranou výšky do 2 m zřízení</t>
  </si>
  <si>
    <t>-1579257585</t>
  </si>
  <si>
    <t>"mobilní oplocení pro ochranu parku =" 240,0</t>
  </si>
  <si>
    <t>119003122</t>
  </si>
  <si>
    <t>Pomocné konstrukce při zabezpečení výkopů  mobilní plotovou zábranou výšky do 2 m odstranění</t>
  </si>
  <si>
    <t>1408752200</t>
  </si>
  <si>
    <t>121101101</t>
  </si>
  <si>
    <t>Sejmutí ornice s přemístěním na vzdálenost do 50 m</t>
  </si>
  <si>
    <t>m3</t>
  </si>
  <si>
    <t>2082745069</t>
  </si>
  <si>
    <t>"odstranění kulturních vrstev =" 740,0 * 0,15</t>
  </si>
  <si>
    <t>122302201</t>
  </si>
  <si>
    <t>Odkopávky a prokopávky nezapažené pro silnice objemu do 100 m3 v hornině tř. 4</t>
  </si>
  <si>
    <t>-1587136018</t>
  </si>
  <si>
    <t>"odtěžení zeminy pro parkovací záliv a pokládku obrub do celkové hl. 0,4 m =" 73,0</t>
  </si>
  <si>
    <t>130001101</t>
  </si>
  <si>
    <t>Příplatek za ztížení vykopávky v blízkosti podzemního vedení</t>
  </si>
  <si>
    <t>-365338023</t>
  </si>
  <si>
    <t>"50% z odkopávek =" 0,5 * 73,0</t>
  </si>
  <si>
    <t>162301101</t>
  </si>
  <si>
    <t>Vodorovné přemístění do 500 m výkopku/sypaniny z horniny tř. 1 až 4</t>
  </si>
  <si>
    <t>-12666422</t>
  </si>
  <si>
    <t>"odstraněné kulturní vrstvy na mezideponii =" 111,0</t>
  </si>
  <si>
    <t>162701105</t>
  </si>
  <si>
    <t>Vodorovné přemístění do 10000 m výkopku/sypaniny z horniny tř. 1 až 4</t>
  </si>
  <si>
    <t>-2083743105</t>
  </si>
  <si>
    <t>"odkopání zeminy =" 73,0</t>
  </si>
  <si>
    <t>162701109</t>
  </si>
  <si>
    <t>Příplatek k vodorovnému přemístění výkopku/sypaniny z horniny tř. 1 až 4 ZKD 1000 m přes 10000 m</t>
  </si>
  <si>
    <t>-456246276</t>
  </si>
  <si>
    <t>předpokládaná vzdálenost 15 km</t>
  </si>
  <si>
    <t>"odvoz výkopku =" (15-10) * 73,0</t>
  </si>
  <si>
    <t>171201211</t>
  </si>
  <si>
    <t>Poplatek za uložení odpadu ze sypaniny</t>
  </si>
  <si>
    <t>t</t>
  </si>
  <si>
    <t>1834259502</t>
  </si>
  <si>
    <t>"uložení výkopku na skládku =" 1,65 * 73,0</t>
  </si>
  <si>
    <t>184807111</t>
  </si>
  <si>
    <t>Zřízení ochrany stromu bedněním</t>
  </si>
  <si>
    <t>1911006978</t>
  </si>
  <si>
    <t>"ochrana stromů 7ks =" (4 * 1,0 * 2,0) * 7</t>
  </si>
  <si>
    <t>184807112</t>
  </si>
  <si>
    <t>Odstranění ochrany stromu bedněním</t>
  </si>
  <si>
    <t>-1976596302</t>
  </si>
  <si>
    <t>Ostatní konstrukce a práce, bourání</t>
  </si>
  <si>
    <t>938909311</t>
  </si>
  <si>
    <t>Čištění vozovek metením strojně podkladu nebo krytu betonového nebo živičného</t>
  </si>
  <si>
    <t>1078122688</t>
  </si>
  <si>
    <t>"očištění podkladu po frézování =" 250,0</t>
  </si>
  <si>
    <t>979054451</t>
  </si>
  <si>
    <t>Očištění vybouraných zámkových dlaždic s původním spárováním z kameniva těženého</t>
  </si>
  <si>
    <t>1245759421</t>
  </si>
  <si>
    <t>"očištění dlažby z rozebraného chodníku, dlažbu uložit na palety =" 66,0</t>
  </si>
  <si>
    <t>997</t>
  </si>
  <si>
    <t>Přesun sutě</t>
  </si>
  <si>
    <t>997221551</t>
  </si>
  <si>
    <t>Vodorovná doprava suti ze sypkých materiálů do 1 km</t>
  </si>
  <si>
    <t>-1827435952</t>
  </si>
  <si>
    <t>"odtěžení podkladních vrstev pod chodníky =" 0,235 * 626,0</t>
  </si>
  <si>
    <t>"odtěžení podkladních vrstev v místě skladby pro parkování =" 0,560 * 480,0</t>
  </si>
  <si>
    <t>"odtěžení podkladních vrstev do hl. -200mm - přístupové chodníky =" 0,235 * 140,0</t>
  </si>
  <si>
    <t>"odvoz recyklátu =" 0,103 * 250,0</t>
  </si>
  <si>
    <t>"suť z metení vozovky =" 0,020 * 250,0</t>
  </si>
  <si>
    <t>997221559</t>
  </si>
  <si>
    <t>Příplatek ZKD 1 km u vodorovné dopravy suti ze sypkých materiálů</t>
  </si>
  <si>
    <t>-1184823414</t>
  </si>
  <si>
    <t>"odtěžení podkladních vrstev pod chodníky =" (15-1) * 147,110</t>
  </si>
  <si>
    <t>"odtěžení podkladních vrstev v místě skladby pro parkování =" (15-1) * 268,800</t>
  </si>
  <si>
    <t>"odtěžení podkladních vrstev do hl. -200mm - přístupové chodníky =" (15-1) * 32,900</t>
  </si>
  <si>
    <t>"suť z metení vozovky =" (15-1) * 5,0</t>
  </si>
  <si>
    <t>recyklát - odvoz dle dispozic objednatele (uložení bez poplatku) - předpoklad 15 km</t>
  </si>
  <si>
    <t>"odvoz recyklátu =" (15-1) * 25,750</t>
  </si>
  <si>
    <t>997221561</t>
  </si>
  <si>
    <t>Vodorovná doprava suti z kusových materiálů do 1 km</t>
  </si>
  <si>
    <t>-633627942</t>
  </si>
  <si>
    <t>"vybourané živičné vrstvy =" 0,098 * 1374,0</t>
  </si>
  <si>
    <t>"odstranění živice v místě skladby pro parkování - PMH v tl. 90 mm =" 0,181 * 480,0</t>
  </si>
  <si>
    <t>997221569</t>
  </si>
  <si>
    <t>Příplatek ZKD 1 km u vodorovné dopravy suti z kusových materiálů</t>
  </si>
  <si>
    <t>-1768150047</t>
  </si>
  <si>
    <t>"vybourané živičné vrstvy =" (15 -1) * 134,632</t>
  </si>
  <si>
    <t>"odstranění živice v místě skladby pro parkování - PMH v tl. 90 mm =" (15-1) * 86,88</t>
  </si>
  <si>
    <t>997221571</t>
  </si>
  <si>
    <t>Vodorovná doprava vybouraných hmot do 1 km</t>
  </si>
  <si>
    <t>1374277091</t>
  </si>
  <si>
    <t>"vytrhání stávajících bet. obrub vč. lože =" 0,205 * 800,0</t>
  </si>
  <si>
    <t>"rozebrání chodníku dlážděných =" 0,255 * 560,0</t>
  </si>
  <si>
    <t>"rozebrání chodníku dlážděných (pouze lože) =" 0,115  * 66,0</t>
  </si>
  <si>
    <t>"očištěná dlažba na paletách odvoz vlastníkovi =" 0,140 * 66,0</t>
  </si>
  <si>
    <t>"rozebrání chodníku z dl. 30x30 - přístupové chodníky =" 0,255 * 140,0</t>
  </si>
  <si>
    <t>"vytrhání stávajících bet. obrub vč. lože - přístupové chodníky =" 0,205 * 148,0</t>
  </si>
  <si>
    <t>997221579</t>
  </si>
  <si>
    <t>Příplatek ZKD 1 km u vodorovné dopravy vybouraných hmot</t>
  </si>
  <si>
    <t>1024477371</t>
  </si>
  <si>
    <t>"vytrhání stávajících bet. obrub vč. lože =" (15-1)* 164,0</t>
  </si>
  <si>
    <t>"rozebrání chodníku dlážděných =" (15-1) * 142,80</t>
  </si>
  <si>
    <t>"rozebrání chodníku dlážděných (pouze lože) =" (15-1) * 7,59</t>
  </si>
  <si>
    <t>"rozebrání chodníku z dl. 30x30 - přístupové chodníky =" (15-1) * 35,70</t>
  </si>
  <si>
    <t>"vytrhání stávajících bet. obrub vč. lože - přístupové chodníky =" (15-1) * 30,340</t>
  </si>
  <si>
    <t>odvoz rozebrané a očištěné dlažby - předpoklad 5 km</t>
  </si>
  <si>
    <t>"očištěná dlažba na paletách odvoz vlastníkovi =" (5-1) * 9,24</t>
  </si>
  <si>
    <t>997221612</t>
  </si>
  <si>
    <t>Nakládání vybouraných hmot na dopravní prostředky pro vodorovnou dopravu</t>
  </si>
  <si>
    <t>-2050621670</t>
  </si>
  <si>
    <t>"naložení rozebrané a očištěné dlažby pro odvoz vlastníkovi =" 0,140 * 66,0</t>
  </si>
  <si>
    <t>997221815</t>
  </si>
  <si>
    <t>Poplatek za uložení betonového odpadu</t>
  </si>
  <si>
    <t>-266307958</t>
  </si>
  <si>
    <t>"vytrhání stávajících bet. obrub vč. lože =" 164,0</t>
  </si>
  <si>
    <t>"rozebrání chodníku dlážděných =" 142,80</t>
  </si>
  <si>
    <t>"rozebrání chodníku dlážděných (pouze lože) =" 7,590</t>
  </si>
  <si>
    <t>"rozebrání chodníku z dl. 30x30 - přístupové chodníky =" 35,70</t>
  </si>
  <si>
    <t>"vytrhání stávajících bet. obrub vč. lože - přístupové chodníky =" 30,340</t>
  </si>
  <si>
    <t>997221845</t>
  </si>
  <si>
    <t>Poplatek za uložení odpadu z asfaltových povrchů</t>
  </si>
  <si>
    <t>1978585733</t>
  </si>
  <si>
    <t>"vybourané živičné vrstvy =" 134,632</t>
  </si>
  <si>
    <t>"odstranění živice v místě skladby pro parkování - PMH v tl. 90 mm =" 86,88</t>
  </si>
  <si>
    <t>997221855</t>
  </si>
  <si>
    <t>Poplatek za uložení odpadu z kameniva na skládce</t>
  </si>
  <si>
    <t>-858394584</t>
  </si>
  <si>
    <t>"odtěžení podkladních vrstev pod chodníky =" 147,110</t>
  </si>
  <si>
    <t>"odtěžení podkladních vrstev v místě skladby pro parkování =" 268,800</t>
  </si>
  <si>
    <t>"odtěžení podkladních vrstev do hl. -200mm - přístupové chodníky =" 32,900</t>
  </si>
  <si>
    <t>"suť z metení vozovky =" 5,0</t>
  </si>
  <si>
    <t>998</t>
  </si>
  <si>
    <t>Přesun hmot</t>
  </si>
  <si>
    <t>998223011</t>
  </si>
  <si>
    <t>Přesun hmot pro pozemní komunikace s krytem dlážděným</t>
  </si>
  <si>
    <t>-1099566131</t>
  </si>
  <si>
    <t>2 - SO 101.1  Komunikace a zpevněné plochy</t>
  </si>
  <si>
    <t>Soupis:</t>
  </si>
  <si>
    <t>2.1 - Komunikace a zpevněné plochy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</si>
  <si>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</si>
  <si>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</si>
  <si>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</si>
  <si>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</si>
  <si>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>-773305620</t>
  </si>
  <si>
    <t>"50% z odkopávek pro trativod =" 0,5 * 46,20</t>
  </si>
  <si>
    <t>"odkop kabelů NN =" 6,75</t>
  </si>
  <si>
    <t>132301101</t>
  </si>
  <si>
    <t>Hloubení rýh š do 600 mm v hornině tř. 4 objemu do 100 m3</t>
  </si>
  <si>
    <t>1662336611</t>
  </si>
  <si>
    <t>"výkop pro trativod =" 0,4 * 0,5 * 231,0</t>
  </si>
  <si>
    <t>"odkop stávajících kabelů NN od úrovně odstraněné stávající kce chodníku =" 0,5 * 1,0 * 13,5</t>
  </si>
  <si>
    <t>1406085999</t>
  </si>
  <si>
    <t>"přemístění výkopku na mezideponii =" 15,0</t>
  </si>
  <si>
    <t>"přemístění výkopku z mezideponie =" 15,0</t>
  </si>
  <si>
    <t>"přemístění zeminy pro ohumusování z mezideponie =" 0,15 * 550,0</t>
  </si>
  <si>
    <t>1283164107</t>
  </si>
  <si>
    <t>"kubatura z výkopu pro trativod =" 46,20</t>
  </si>
  <si>
    <t>"vytlačená kubatura z výkopu pro chráničky kabelů NN =" 0,675 + 1,755</t>
  </si>
  <si>
    <t>"odpočet kubatury pro zásyp za obrubou =" -15,0</t>
  </si>
  <si>
    <t>1198148118</t>
  </si>
  <si>
    <t>"odvoz výkopku =" (15-10) * 33,63</t>
  </si>
  <si>
    <t>167101101</t>
  </si>
  <si>
    <t>Nakládání výkopku z hornin tř. 1 až 4 do 100 m3</t>
  </si>
  <si>
    <t>1648132282</t>
  </si>
  <si>
    <t>"naložení výkopku pro zásyp za obrubou =" 15,0</t>
  </si>
  <si>
    <t>1369848529</t>
  </si>
  <si>
    <t>"uložení výkopku na skládku =" 1,65 * 33,63</t>
  </si>
  <si>
    <t>174101101</t>
  </si>
  <si>
    <t>Zásyp jam, šachet rýh nebo kolem objektů sypaninou se zhutněním</t>
  </si>
  <si>
    <t>-1823819643</t>
  </si>
  <si>
    <t>"zásyp za obrubou zeminou z výkopu =" 15,0</t>
  </si>
  <si>
    <t>"zpětný zásyp rýhy pro chráničky NN do úrovně pláně =" 6,75 - 0,675 - 1,755</t>
  </si>
  <si>
    <t>181301102</t>
  </si>
  <si>
    <t>Rozprostření ornice tl vrstvy do 150 mm pl do 500 m2 v rovině nebo ve svahu do 1:5</t>
  </si>
  <si>
    <t>875442308</t>
  </si>
  <si>
    <t>181411121</t>
  </si>
  <si>
    <t>Založení lučního trávníku výsevem plochy do 1000 m2 v rovině a ve svahu do 1:5</t>
  </si>
  <si>
    <t>-1572291665</t>
  </si>
  <si>
    <t>M</t>
  </si>
  <si>
    <t>005724720</t>
  </si>
  <si>
    <t>osivo směs travní krajinná - rovinná</t>
  </si>
  <si>
    <t>kg</t>
  </si>
  <si>
    <t>-956982105</t>
  </si>
  <si>
    <t>"výpočet =" 0,035 * 550,0</t>
  </si>
  <si>
    <t>181951102</t>
  </si>
  <si>
    <t>Úprava pláně v hornině tř. 1 až 4 se zhutněním</t>
  </si>
  <si>
    <t>-373091518</t>
  </si>
  <si>
    <t>"parkovací pruhy =" 686,0</t>
  </si>
  <si>
    <t>"chodníky =" 495,0</t>
  </si>
  <si>
    <t>"rozšíření živičné vozovky =" 3,0</t>
  </si>
  <si>
    <t>183403111</t>
  </si>
  <si>
    <t>Obdělání půdy nakopáním na hloubku do 0,1 m v rovině a svahu do 1:5</t>
  </si>
  <si>
    <t>1524125816</t>
  </si>
  <si>
    <t>183403153</t>
  </si>
  <si>
    <t>Obdělání půdy hrabáním v rovině a svahu do 1:5</t>
  </si>
  <si>
    <t>-1902349862</t>
  </si>
  <si>
    <t>184802611</t>
  </si>
  <si>
    <t>Chemické odplevelení po založení kultury postřikem na široko v rovině a svahu do 1:5</t>
  </si>
  <si>
    <t>-117688079</t>
  </si>
  <si>
    <t>Zakládání</t>
  </si>
  <si>
    <t>212752213</t>
  </si>
  <si>
    <t>Trativod z drenážních trubek plastových flexibilních D do 160 mm včetně lože otevřený výkop</t>
  </si>
  <si>
    <t>1646438595</t>
  </si>
  <si>
    <t>Vodorovné konstrukce</t>
  </si>
  <si>
    <t>452311131</t>
  </si>
  <si>
    <t>Podkladní desky z betonu prostého tř. C 12/15 otevřený výkop</t>
  </si>
  <si>
    <t>-395812483</t>
  </si>
  <si>
    <t>"deska pod chráničky =" 0,5 * 0,1 * 13,5</t>
  </si>
  <si>
    <t>Komunikace pozemní</t>
  </si>
  <si>
    <t>564851111</t>
  </si>
  <si>
    <t>Podklad ze štěrkodrtě ŠD tl 150 mm</t>
  </si>
  <si>
    <t>-1695164998</t>
  </si>
  <si>
    <t>"rozšíření živičné vozovky, ŠD 0/32 =" 3,0</t>
  </si>
  <si>
    <t>"rozšíření živičné vozovky, ŠD 0/63 =" 3,0</t>
  </si>
  <si>
    <t>"parkovací pruhy, ŠD 0/32 =" 624,0</t>
  </si>
  <si>
    <t>"parkovací pruhy, ŠD 0/63 =" 686,0</t>
  </si>
  <si>
    <t>564861111</t>
  </si>
  <si>
    <t>Podklad ze štěrkodrtě ŠD tl 200 mm</t>
  </si>
  <si>
    <t>1922003969</t>
  </si>
  <si>
    <t>"chodník, ŠD 0/32 =" 495,0</t>
  </si>
  <si>
    <t>573231111</t>
  </si>
  <si>
    <t>Postřik živičný spojovací ze silniční emulze v množství do 0,7 kg/m2</t>
  </si>
  <si>
    <t>796353439</t>
  </si>
  <si>
    <t>"pod obrusnou vrstvu, 0,35 kg/m2 =" 997,0</t>
  </si>
  <si>
    <t>"pod vyrovnávací vrstvu, 1,00 kg/m2 =" 994,0</t>
  </si>
  <si>
    <t>"pod vrstvu sance plošných poruch a trhlin (dle diagnostiky 25% z plochy 997m2) =" 250,0</t>
  </si>
  <si>
    <t>577133111</t>
  </si>
  <si>
    <t>Asfaltový beton vrstva obrusná ACO 8 (ABJ) tl 40 mm š do 3 m z nemodifikovaného asfaltu</t>
  </si>
  <si>
    <t>1747281002</t>
  </si>
  <si>
    <t>"pokládka ACO8+ pro sanaci plošných poruch a trhlin (dle diagnostiky 25% z plochy 997m2) =" 250,0</t>
  </si>
  <si>
    <t>"vyrovnávací vrstva ACO8+ 20-60mm (prům. 40mm) =" 994,0</t>
  </si>
  <si>
    <t>577134111</t>
  </si>
  <si>
    <t>Asfaltový beton vrstva obrusná ACO 11 (ABS) tř. I tl 40 mm š do 3 m z nemodifikovaného asfaltu</t>
  </si>
  <si>
    <t>1621755042</t>
  </si>
  <si>
    <t>"pokládka ACO 11+; 40 mm =" 997,0</t>
  </si>
  <si>
    <t>596212213</t>
  </si>
  <si>
    <t>Kladení zámkové dlažby pozemních komunikací tl 80 mm skupiny A pl přes 300 m2</t>
  </si>
  <si>
    <t>-599631853</t>
  </si>
  <si>
    <t>"parkovací pruh =" 624,0</t>
  </si>
  <si>
    <t>"chodník - šedá =" 495 - 41 - 47</t>
  </si>
  <si>
    <t>"chodník - žlutá =" 47</t>
  </si>
  <si>
    <t>"chodník - reliéfní červená =" 41</t>
  </si>
  <si>
    <t>592452680</t>
  </si>
  <si>
    <t>dlažba pro nevidomé 8 cm barevná-červená</t>
  </si>
  <si>
    <t>-1139854052</t>
  </si>
  <si>
    <t>"plocha x ztratné =" 1,03 * 41,0</t>
  </si>
  <si>
    <t>59245004</t>
  </si>
  <si>
    <t>dlažba skladebná betonová 20x20x8 cm barevná</t>
  </si>
  <si>
    <t>125559937</t>
  </si>
  <si>
    <t>"dlažba žlutá =" 1,03 * 47,0</t>
  </si>
  <si>
    <t>59245030</t>
  </si>
  <si>
    <t>dlažba skladebná betonová 20x20x8 cm přírodní</t>
  </si>
  <si>
    <t>275423912</t>
  </si>
  <si>
    <t>"plocha x ztatné =" 1,01 * (624 + 407)</t>
  </si>
  <si>
    <t>Trubní vedení</t>
  </si>
  <si>
    <t>871350410.1</t>
  </si>
  <si>
    <t>Montáž kanalizačního potrubí korugovaného SN 10  z polypropylenu DN 200</t>
  </si>
  <si>
    <t>1835453695</t>
  </si>
  <si>
    <t xml:space="preserve">zřízení přípojky - vč. zemních prací (výkop, lože, obsyp, zásyp) </t>
  </si>
  <si>
    <t>"přípojky k UV =" 8,50</t>
  </si>
  <si>
    <t>"přípojka ke žlabu =" 1,5</t>
  </si>
  <si>
    <t>28615001</t>
  </si>
  <si>
    <t>trubka kanalizační žebrovaná PP vnitřní průměr 150mm, SN10</t>
  </si>
  <si>
    <t>78475462</t>
  </si>
  <si>
    <t>895941111</t>
  </si>
  <si>
    <t>Zřízení vpusti kanalizační uliční z betonových dílců typ UV-50 normální</t>
  </si>
  <si>
    <t>-1510675235</t>
  </si>
  <si>
    <t>"nová UV =" 2</t>
  </si>
  <si>
    <t>895941111b</t>
  </si>
  <si>
    <t>-1878377576</t>
  </si>
  <si>
    <t>vč.zemních prací, odstranění původních prefabrikátů stávající UV a zpětného zásypu</t>
  </si>
  <si>
    <t>"rekonstrukce stávajících UV - přemístění do nové polohy =" 6</t>
  </si>
  <si>
    <t>592238600</t>
  </si>
  <si>
    <t>skruž betonová pro uliční vpusť středová 45 x 19,5 x 5 cm</t>
  </si>
  <si>
    <t>503922288</t>
  </si>
  <si>
    <t>592238640</t>
  </si>
  <si>
    <t>prstenec betonový pro uliční vpusť vyrovnávací 39 x 6 x 13 cm</t>
  </si>
  <si>
    <t>5170855</t>
  </si>
  <si>
    <t>33</t>
  </si>
  <si>
    <t>592238210</t>
  </si>
  <si>
    <t>vpusť betonová uliční prstenec 18x66x10 cm</t>
  </si>
  <si>
    <t>-897459620</t>
  </si>
  <si>
    <t>34</t>
  </si>
  <si>
    <t>592238500A</t>
  </si>
  <si>
    <t>skruž betonová pro uliční vpusť s výtokovým otvorem SIFON TBV-Q 450/555/3z PVC 150</t>
  </si>
  <si>
    <t>-804510836</t>
  </si>
  <si>
    <t>35</t>
  </si>
  <si>
    <t>592238520</t>
  </si>
  <si>
    <t>dno betonové pro uliční vpusť s kalovou prohlubní 45x30x5 cm</t>
  </si>
  <si>
    <t>-1512673681</t>
  </si>
  <si>
    <t>36</t>
  </si>
  <si>
    <t>592238570</t>
  </si>
  <si>
    <t>skruž betonová pro uliční vpusť horní 45 x 29,5 x 5 cm</t>
  </si>
  <si>
    <t>-356657504</t>
  </si>
  <si>
    <t>37</t>
  </si>
  <si>
    <t>899202111</t>
  </si>
  <si>
    <t>Osazení mříží litinových včetně rámů a košů na bahno hmotnosti nad 50 do 100 kg</t>
  </si>
  <si>
    <t>1930111739</t>
  </si>
  <si>
    <t>"přemístěné UV =" 6</t>
  </si>
  <si>
    <t>38</t>
  </si>
  <si>
    <t>552mat1</t>
  </si>
  <si>
    <t>MŘÍŽ PLAST 500x500 D 400 rám BEGU komplet pro uliční vpusť</t>
  </si>
  <si>
    <t>-170760119</t>
  </si>
  <si>
    <t>39</t>
  </si>
  <si>
    <t>286mat2</t>
  </si>
  <si>
    <t>KOŠ PRO ULIČNÍ VPUSŤ vysoký 600x385x270 mm A4</t>
  </si>
  <si>
    <t>-814834615</t>
  </si>
  <si>
    <t>40</t>
  </si>
  <si>
    <t>899431111</t>
  </si>
  <si>
    <t>Výšková úprava uličního vstupu nebo vpusti do 200 mm zvýšením krycího hrnce, šoupěte nebo hydrantu</t>
  </si>
  <si>
    <t>-287975192</t>
  </si>
  <si>
    <t>"výšková úprava šoupátek + rezerva na skryyté =" 6 + 1</t>
  </si>
  <si>
    <t>41</t>
  </si>
  <si>
    <t>899623141</t>
  </si>
  <si>
    <t>Obetonování potrubí nebo zdiva stok betonem prostým tř. C 12/15 otevřený výkop</t>
  </si>
  <si>
    <t>376215706</t>
  </si>
  <si>
    <t>"obetonování zřízené chráničky kabelů NN =" 0,5 * 0,26 * 13,50</t>
  </si>
  <si>
    <t>42</t>
  </si>
  <si>
    <t>914111111</t>
  </si>
  <si>
    <t>Montáž svislé dopravní značky do velikosti 1 m2 objímkami na sloupek nebo konzolu</t>
  </si>
  <si>
    <t>1398707746</t>
  </si>
  <si>
    <t>"B2 =" 4</t>
  </si>
  <si>
    <t>"IP4b =" 4</t>
  </si>
  <si>
    <t>43</t>
  </si>
  <si>
    <t>404441030</t>
  </si>
  <si>
    <t>značka svislá reflexní zákazová B AL- NK 500 mm</t>
  </si>
  <si>
    <t>-1825074798</t>
  </si>
  <si>
    <t>44</t>
  </si>
  <si>
    <t>404442310</t>
  </si>
  <si>
    <t>značka svislá reflexní AL- NK 500 x 500 mm</t>
  </si>
  <si>
    <t>2113548984</t>
  </si>
  <si>
    <t>45</t>
  </si>
  <si>
    <t>914511112</t>
  </si>
  <si>
    <t>Montáž sloupku dopravních značek délky do 3,5 m s betonovým základem a patkou</t>
  </si>
  <si>
    <t>-1438384546</t>
  </si>
  <si>
    <t>"pro B2 =" 4</t>
  </si>
  <si>
    <t>"pro IP4b =" 4</t>
  </si>
  <si>
    <t>46</t>
  </si>
  <si>
    <t>404452250</t>
  </si>
  <si>
    <t>sloupek Zn pro dopravní značku D 60mm v 350mm</t>
  </si>
  <si>
    <t>-836138220</t>
  </si>
  <si>
    <t>47</t>
  </si>
  <si>
    <t>404452530</t>
  </si>
  <si>
    <t>víčko plastové na sloupek D 60mm</t>
  </si>
  <si>
    <t>-1569079087</t>
  </si>
  <si>
    <t>48</t>
  </si>
  <si>
    <t>915111116</t>
  </si>
  <si>
    <t>Vodorovné dopravní značení dělící čáry souvislé š 125 mm retroreflexní žlutá barva</t>
  </si>
  <si>
    <t>-1875011359</t>
  </si>
  <si>
    <t>"V12a =" 46,0</t>
  </si>
  <si>
    <t>49</t>
  </si>
  <si>
    <t>915111122</t>
  </si>
  <si>
    <t>Vodorovné dopravní značení dělící čáry přerušované š 125 mm retroreflexní bílá barva</t>
  </si>
  <si>
    <t>-1319908965</t>
  </si>
  <si>
    <t>"V10d =" 195,0</t>
  </si>
  <si>
    <t>50</t>
  </si>
  <si>
    <t>915131112</t>
  </si>
  <si>
    <t>Vodorovné dopravní značení přechody pro chodce, šipky, symboly retroreflexní bílá barva</t>
  </si>
  <si>
    <t>-50567892</t>
  </si>
  <si>
    <t>"V13 =" 22,0 * 0,5</t>
  </si>
  <si>
    <t>51</t>
  </si>
  <si>
    <t>915611111</t>
  </si>
  <si>
    <t>Předznačení vodorovného liniového značení</t>
  </si>
  <si>
    <t>1815194608</t>
  </si>
  <si>
    <t>195+46</t>
  </si>
  <si>
    <t>52</t>
  </si>
  <si>
    <t>915621111</t>
  </si>
  <si>
    <t>Předznačení vodorovného plošného značení</t>
  </si>
  <si>
    <t>-1645505221</t>
  </si>
  <si>
    <t>53</t>
  </si>
  <si>
    <t>916111122.1</t>
  </si>
  <si>
    <t>Osazení obruby z drobných kostek bez boční opěry do lože z betonu prostého C16/20</t>
  </si>
  <si>
    <t>-12778216</t>
  </si>
  <si>
    <t>Poznámka k položce:_x000D_
betonové lože C20/25 n XF3 tl. min. 0,10 m</t>
  </si>
  <si>
    <t>"dvouřádek =" 520,0</t>
  </si>
  <si>
    <t>54</t>
  </si>
  <si>
    <t>916111123.1</t>
  </si>
  <si>
    <t>Osazení obruby z drobných kostek s boční opěrou do lože z betonu prostého C16/20</t>
  </si>
  <si>
    <t>2059489375</t>
  </si>
  <si>
    <t>55</t>
  </si>
  <si>
    <t>583801200</t>
  </si>
  <si>
    <t>kostka dlažební žula drobná</t>
  </si>
  <si>
    <t>1351586352</t>
  </si>
  <si>
    <t>Poznámka k položce:_x000D_
1t = cca 5 m2</t>
  </si>
  <si>
    <t>"spotřeba =" 0,024 * 1,01 * 2 * 520,0</t>
  </si>
  <si>
    <t>56</t>
  </si>
  <si>
    <t>916231213.1</t>
  </si>
  <si>
    <t>Osazení chodníkového obrubníku betonového stojatého s boční opěrou do lože z betonu prostého C16/20</t>
  </si>
  <si>
    <t>1472908307</t>
  </si>
  <si>
    <t>57</t>
  </si>
  <si>
    <t>59217017</t>
  </si>
  <si>
    <t>obrubník betonový chodníkový 100x10x25 cm</t>
  </si>
  <si>
    <t>-779604579</t>
  </si>
  <si>
    <t>58</t>
  </si>
  <si>
    <t>919726122</t>
  </si>
  <si>
    <t>Geotextilie pro ochranu, separaci a filtraci netkaná měrná hmotnost do 300 g/m2</t>
  </si>
  <si>
    <t>1407799013</t>
  </si>
  <si>
    <t>59</t>
  </si>
  <si>
    <t>916241113.1</t>
  </si>
  <si>
    <t>Osazení obrubníku kamenného ležatého s boční opěrou do lože z betonu prostého C16/20</t>
  </si>
  <si>
    <t>-1089166091</t>
  </si>
  <si>
    <t>"obruba OP 3 - přímá =" 520,0 - 84,5</t>
  </si>
  <si>
    <t>"obruba OP3 - oblouková =" 84,50</t>
  </si>
  <si>
    <t>60</t>
  </si>
  <si>
    <t>583804240</t>
  </si>
  <si>
    <t>obrubník kamenný obloukový , žula, r=1÷3 m 25x20</t>
  </si>
  <si>
    <t>-1918345995</t>
  </si>
  <si>
    <t>61</t>
  </si>
  <si>
    <t>583803340</t>
  </si>
  <si>
    <t>obrubník kamenný přímý, žula, 25x20</t>
  </si>
  <si>
    <t>-1629462507</t>
  </si>
  <si>
    <t>"výměra přímých =" 435,5</t>
  </si>
  <si>
    <t>"odpočet očištěných vybouraých obrub =" -15,0</t>
  </si>
  <si>
    <t>62</t>
  </si>
  <si>
    <t>935932422</t>
  </si>
  <si>
    <t>Odvodňovací plastový žlab pro zatížení D400 vnitřní š 200 mm s roštem mřížkovým z litiny</t>
  </si>
  <si>
    <t>1047786945</t>
  </si>
  <si>
    <t>63</t>
  </si>
  <si>
    <t>979024443</t>
  </si>
  <si>
    <t>Očištění vybouraných obrubníků a krajníků silničních</t>
  </si>
  <si>
    <t>-2081511536</t>
  </si>
  <si>
    <t>64</t>
  </si>
  <si>
    <t>990-102R1</t>
  </si>
  <si>
    <t>D+ M půlená chránička vnějšího průměru DN 110 mm</t>
  </si>
  <si>
    <t>-1649411119</t>
  </si>
  <si>
    <t>"chráničky kabelů NN =" 13,50</t>
  </si>
  <si>
    <t>65</t>
  </si>
  <si>
    <t>488493573</t>
  </si>
  <si>
    <t>2.2 - Sanace pláně se souhlasem investora</t>
  </si>
  <si>
    <t>-1656056133</t>
  </si>
  <si>
    <t>sanace zemní pláně při rozšíření parkovacího pruhu</t>
  </si>
  <si>
    <t>"případná sanace pláně se souhlasem investora v tl.0,4 m a ploše 236,0 m2 =" 0,4 * 236,0</t>
  </si>
  <si>
    <t>-1047041724</t>
  </si>
  <si>
    <t>"ztížená vykopávka v blízkosti inženýrských sítí =" 94,40</t>
  </si>
  <si>
    <t>721801467</t>
  </si>
  <si>
    <t>-615655067</t>
  </si>
  <si>
    <t>"předpokládaná vzdálenost 15 km =" (15-10) * 94,40</t>
  </si>
  <si>
    <t>Poplatek za uložení odpadu ze sypaniny na skládce (skládkovné)</t>
  </si>
  <si>
    <t>411208439</t>
  </si>
  <si>
    <t>"výpočet =" 1,65 * 94,40</t>
  </si>
  <si>
    <t>-2016238886</t>
  </si>
  <si>
    <t>171101141.1</t>
  </si>
  <si>
    <t>Uložení sypaniny do 0,75 m3 násypu na 1 m silnice nebo železnice</t>
  </si>
  <si>
    <t>1345109944</t>
  </si>
  <si>
    <t xml:space="preserve">"sanace lomovým kamenem 0-125 v tl. 0,40 m, vč.nákupu a dovozu vhodného materiálu =" 0,40 * 236,0  </t>
  </si>
  <si>
    <t>-2095966410</t>
  </si>
  <si>
    <t>998225111</t>
  </si>
  <si>
    <t>Přesun hmot pro pozemní komunikace s krytem z kamene, monolitickým betonovým nebo živičným</t>
  </si>
  <si>
    <t>2021072536</t>
  </si>
  <si>
    <t>3 - SO 102.1  Přístupové chodníky</t>
  </si>
  <si>
    <t>119002121</t>
  </si>
  <si>
    <t>Pomocné konstrukce při zabezpečení výkopů přechodovou lávkou l do 2 m včetně zábradlí zřízení</t>
  </si>
  <si>
    <t>1406460765</t>
  </si>
  <si>
    <t>"zajištění přístupu k nemovitostem po dobu provádění ochrany kabelů NN =" 8</t>
  </si>
  <si>
    <t>119002122</t>
  </si>
  <si>
    <t>Pomocné konstrukce při zabezpečení výkopů přechodovou lávkou l do 2 m včetně zábradlí odstranění</t>
  </si>
  <si>
    <t>1109750880</t>
  </si>
  <si>
    <t>-103906403</t>
  </si>
  <si>
    <t>"odkopání zeminy podél obrub =" 13,5</t>
  </si>
  <si>
    <t>"úprava (odtěžení) terénu za obrubou pro přetečení dešťových vod do pásu zeleně =" 11,0</t>
  </si>
  <si>
    <t>-1259797423</t>
  </si>
  <si>
    <t>"50% z odkopávek pro chodník =" 0,5 * 24,50</t>
  </si>
  <si>
    <t>"odkop kabelů NN =" 11,20</t>
  </si>
  <si>
    <t>-328341492</t>
  </si>
  <si>
    <t xml:space="preserve">"odkop stávajících kabelů NN od úrovně odstraněné stávající kce chodníku =" 0,5 * 1,0 * (2,8 * 8,0) </t>
  </si>
  <si>
    <t>1096369228</t>
  </si>
  <si>
    <t>"odpočet kubatury výkopku pro zpětný zásyp =" -5,0</t>
  </si>
  <si>
    <t>"vytlačená kubatura z výkopu pro chráničky kabelů NN =" 1,12 + 2,912</t>
  </si>
  <si>
    <t>-340410056</t>
  </si>
  <si>
    <t>"odvoz výkopku =" (15-10) * 23,532</t>
  </si>
  <si>
    <t>-1207384634</t>
  </si>
  <si>
    <t>"naložení výkopku pro zásyp za obrubou =" 5,0</t>
  </si>
  <si>
    <t>"přemístění zeminy pro ohumusování z mezideponie =" 3,5+9,0</t>
  </si>
  <si>
    <t>-341133385</t>
  </si>
  <si>
    <t>"uložení výkopku na skládku =" 1,65 * 23,532</t>
  </si>
  <si>
    <t>-539668262</t>
  </si>
  <si>
    <t>"zásyp za obrubou zeminou z výkopu =" 5,0</t>
  </si>
  <si>
    <t>"zpětný zásyp rýhy pro chráničky NN do úrovně pláně =" 11,20 - 1,12 - 2,912</t>
  </si>
  <si>
    <t>1554783731</t>
  </si>
  <si>
    <t>"přemístění výkopku na mezideponii =" 5,0</t>
  </si>
  <si>
    <t>"přemístění výkopku z mezideponie =" 5,0</t>
  </si>
  <si>
    <t>-532174066</t>
  </si>
  <si>
    <t>-1141362946</t>
  </si>
  <si>
    <t>1625396534</t>
  </si>
  <si>
    <t>"výpočet =" 0,035 * 266,0</t>
  </si>
  <si>
    <t>-1354227524</t>
  </si>
  <si>
    <t>-1393800873</t>
  </si>
  <si>
    <t>1565040732</t>
  </si>
  <si>
    <t>-530398950</t>
  </si>
  <si>
    <t>604300922</t>
  </si>
  <si>
    <t xml:space="preserve">"deska pod chráničky =" 0,5 * 0,1 * (2,8 * 8,0) </t>
  </si>
  <si>
    <t>1154083974</t>
  </si>
  <si>
    <t>596211112</t>
  </si>
  <si>
    <t>Kladení zámkové dlažby komunikací pro pěší tl 60 mm skupiny A pl do 300 m2</t>
  </si>
  <si>
    <t>-1317812117</t>
  </si>
  <si>
    <t>59245018</t>
  </si>
  <si>
    <t>dlažba skladebná betonová 20x10x6 cm přírodní</t>
  </si>
  <si>
    <t>-1833292626</t>
  </si>
  <si>
    <t>"výpočet =" 1,02 * 140,0</t>
  </si>
  <si>
    <t>-860951558</t>
  </si>
  <si>
    <t>"obetonování zřízené chráničky kabelů NN =" 0,5 * 0,26 * (2,8 * 8)</t>
  </si>
  <si>
    <t>1782265213</t>
  </si>
  <si>
    <t>-1268015768</t>
  </si>
  <si>
    <t>D+ M půlená chránička  vnějšího průměru DN 110 mm</t>
  </si>
  <si>
    <t>-312607972</t>
  </si>
  <si>
    <t>"chráničky kabelů NN =" 2,8 * 8</t>
  </si>
  <si>
    <t>853525841</t>
  </si>
  <si>
    <t>4 - SO 302  Přeložka vodovodu</t>
  </si>
  <si>
    <t xml:space="preserve">    800-1 - Zemní práce</t>
  </si>
  <si>
    <t xml:space="preserve">    827-1 - Vedení trubní  - vodovod</t>
  </si>
  <si>
    <t xml:space="preserve">    99 - Přesun hmot</t>
  </si>
  <si>
    <t>800-1</t>
  </si>
  <si>
    <t>12000-1101</t>
  </si>
  <si>
    <t>Příplatek k cenám vykopávek za ztížení vykopávky - 50% z objemu</t>
  </si>
  <si>
    <t>13220-1201</t>
  </si>
  <si>
    <t>Hloubení zapažených i nezapažených  rýh šířky do 2000mm s urovnáním dna  v hornině tř.3 do 100 m3</t>
  </si>
  <si>
    <t>13220-1209</t>
  </si>
  <si>
    <t>Příplatek za lepivost - 50% z objemu výkopu</t>
  </si>
  <si>
    <t>15110-1101</t>
  </si>
  <si>
    <t>Zřízení pažení  a rozepření stěn rýh pro podzemní vedení příložné do 2m</t>
  </si>
  <si>
    <t>15110-1111</t>
  </si>
  <si>
    <t>Odstsranění pažení a rozepření rýh pro podzemní vedení příložné do 2m</t>
  </si>
  <si>
    <t>17410-1101</t>
  </si>
  <si>
    <t>Zásyp sypaninou z jakékoliv horniny se zhutněním rýh</t>
  </si>
  <si>
    <t>17510-1101</t>
  </si>
  <si>
    <t>Obsyp potrubí štěrkopískem</t>
  </si>
  <si>
    <t>827-1</t>
  </si>
  <si>
    <t>Vedení trubní  - vodovod</t>
  </si>
  <si>
    <t>451573111</t>
  </si>
  <si>
    <t>Lože pod potrubí v otevřeném výkopu z písku a štěrkopísku do 32mm</t>
  </si>
  <si>
    <t>452313121</t>
  </si>
  <si>
    <t>Podkladní konstrukce z betonu bloku tř.C10</t>
  </si>
  <si>
    <t>452353101</t>
  </si>
  <si>
    <t>Bednění  podkladních a zajišťovacích konstrukcí v otevř.výkopu-bloků</t>
  </si>
  <si>
    <t>3*0,5</t>
  </si>
  <si>
    <t>892271111</t>
  </si>
  <si>
    <t>Tlakové zkoušky vodovodního potrubí DN100</t>
  </si>
  <si>
    <t>892372111</t>
  </si>
  <si>
    <t>Zabezpečení konců vodovodního potrubí  DN do 300</t>
  </si>
  <si>
    <t>892273111</t>
  </si>
  <si>
    <t>Proplach a desinfekce vodovodního potrubí DN do 125</t>
  </si>
  <si>
    <t>899101111</t>
  </si>
  <si>
    <t>Osazení poklopů litinových do 50 kg</t>
  </si>
  <si>
    <t>dodávka</t>
  </si>
  <si>
    <t>Poklop šoupátkový  tuhý č.1750</t>
  </si>
  <si>
    <t>850245121</t>
  </si>
  <si>
    <t>Výřez na potrubí z trub ltinových tlakových  DN80</t>
  </si>
  <si>
    <t>850265121</t>
  </si>
  <si>
    <t>Výřez na potrubí z trub ltinových tlakových  DN100</t>
  </si>
  <si>
    <t>851261131</t>
  </si>
  <si>
    <t>Montáž potrubí z litinových tlakových hrdlových v otevř.výkopu DN100</t>
  </si>
  <si>
    <t>dodávka.1</t>
  </si>
  <si>
    <t>Trouby lz tvárné litiny , spoj TYTON, ochrana vně-uvnitř PUR DN100</t>
  </si>
  <si>
    <t>bm</t>
  </si>
  <si>
    <t>857241131</t>
  </si>
  <si>
    <t>Montáž litinových tvarovek jednoosých na potr.z trub hrdlových DN80</t>
  </si>
  <si>
    <t>dodávka.2</t>
  </si>
  <si>
    <t>E kus  DN80</t>
  </si>
  <si>
    <t>857261131</t>
  </si>
  <si>
    <t>Montáž litinových tvarovek jednoos.na potr.z trub hrdlových DN100</t>
  </si>
  <si>
    <t>dodávka.3</t>
  </si>
  <si>
    <t>U kus  DN100</t>
  </si>
  <si>
    <t>dodávka.4</t>
  </si>
  <si>
    <t>koleno MMK 45 - DN100</t>
  </si>
  <si>
    <t>857263131</t>
  </si>
  <si>
    <t>Montáž litinových tvarovek odbočných na potr.z trub hrdlových DN100</t>
  </si>
  <si>
    <t>dodádvka</t>
  </si>
  <si>
    <t>odbočka MMA DN100/80</t>
  </si>
  <si>
    <t>891241111</t>
  </si>
  <si>
    <t>Montáž armatur na potrubí šoupátek DN80</t>
  </si>
  <si>
    <t>dodávka.5</t>
  </si>
  <si>
    <t>E-šoupátko s přírubami z tvárné litiny obj.č.4000 DN80</t>
  </si>
  <si>
    <t>dodávka.6</t>
  </si>
  <si>
    <t>Zemní souprava tuhá č.9000 pro DN80, dl.1500</t>
  </si>
  <si>
    <t>D  M</t>
  </si>
  <si>
    <t>Natažení a propojení signalizačního vodiče CY 4 mm2</t>
  </si>
  <si>
    <t>Výstražná fólie  "voda" bílá š.33cm</t>
  </si>
  <si>
    <t>odhad</t>
  </si>
  <si>
    <t>Uzavření řadu, vypuštění a napuštění  vody, odvzdušnění</t>
  </si>
  <si>
    <t>Kč</t>
  </si>
  <si>
    <t>odhad.1</t>
  </si>
  <si>
    <t>Zajištění náhradní dodávky vody po dobu odstávky vody</t>
  </si>
  <si>
    <t>hod</t>
  </si>
  <si>
    <t>66</t>
  </si>
  <si>
    <t>99</t>
  </si>
  <si>
    <t>998273101</t>
  </si>
  <si>
    <t>Přesun hmot pro trubní vedení hloubené z trub litinovch v otevř.výkopu</t>
  </si>
  <si>
    <t>68</t>
  </si>
  <si>
    <t>5 - SO 401.1  Veřejné osvětlení</t>
  </si>
  <si>
    <t>PSV - Práce a dodávky PSV</t>
  </si>
  <si>
    <t xml:space="preserve">    D1 - Dodávky</t>
  </si>
  <si>
    <t xml:space="preserve">    D2 - Elektromontáže</t>
  </si>
  <si>
    <t xml:space="preserve">    D3 - Nátěry</t>
  </si>
  <si>
    <t xml:space="preserve">    D4 - Zemní práce</t>
  </si>
  <si>
    <t>PSV</t>
  </si>
  <si>
    <t>Práce a dodávky PSV</t>
  </si>
  <si>
    <t>D1</t>
  </si>
  <si>
    <t>Dodávky</t>
  </si>
  <si>
    <t>1038-215</t>
  </si>
  <si>
    <t>Rozvaděč na sloup včetně držáku - ROZVODNICE RVO6,RVO7, PLASTOVÁ ROZVODNICE ZAPUŠTĚNÁ - RVO-600x550x250mm,  4x VÝVOD, 12x JISTIČ LSN 25C/1, SVORKOVNICE, PŘÍVODNÍ TRUBKY, UTĚSNĚNÍ</t>
  </si>
  <si>
    <t>ks</t>
  </si>
  <si>
    <t>CÚ 2018</t>
  </si>
  <si>
    <t>D2</t>
  </si>
  <si>
    <t>Elektromontáže</t>
  </si>
  <si>
    <t>1261-87</t>
  </si>
  <si>
    <t>VÝLOŽNÍK METALIZOVANÝ VUD1x1000 jednoramenný</t>
  </si>
  <si>
    <t>1048-120</t>
  </si>
  <si>
    <t>STOŽÁR SADOVÝ BEZPATICOVÝ, SL6 - 6,8M- 114/89/76.žárově zinkovaný, zesílený u paty ochrannou mažetou</t>
  </si>
  <si>
    <t>1242-517</t>
  </si>
  <si>
    <t>STOŽÁROVÉ SVÍTIDLO, IP66 PRO PRŮMĚR 42/60mm, NA DRIK, Venkovní svítidlo pro osvětlování komunikací LED splňující parametry výrobku např. VOLTANA 3</t>
  </si>
  <si>
    <t xml:space="preserve">Poznámka k položce:_x000D_
VOLTANA 3 5139 - 24 LG Innotek 3535 Gen4 500mA WW 230V Flat,Glass Extra Clear, Smooth 355872, Světelny tok (Svitidlo): 4034 lm,, umístění na dřík </t>
  </si>
  <si>
    <t>1048-709</t>
  </si>
  <si>
    <t>STOŽÁROVÁ VÝZBROJ, SR 721-14-Cu  st.výz.1xE14/4xM8/35mm2/zkrác., s ochrannou krytkou</t>
  </si>
  <si>
    <t>1157-1115</t>
  </si>
  <si>
    <t>SVPOJ pojistka ke stožárové svorkovnici</t>
  </si>
  <si>
    <t>1124-22</t>
  </si>
  <si>
    <t>KABEL SILOVÝ,IZOLACE PVC CYKY 3Jx1.5 mm2, zatažení do stožáru</t>
  </si>
  <si>
    <t>1124-30</t>
  </si>
  <si>
    <t>KABEL SILOVÝ,IZOLACE PVC CYKY 4x16 mm2, zatažení</t>
  </si>
  <si>
    <t>9999-414</t>
  </si>
  <si>
    <t>UKONČENÍ KABELŮ SMRŠŤOVACÍ HADICÍ S TERMOPLASTICKÝM PLNIDLEM  4x16  mm2</t>
  </si>
  <si>
    <t>9999-416</t>
  </si>
  <si>
    <t>UKONČENÍ KABELŮ SMRŠŤOVACÍ HADICÍ S TERMOPLASTICKÝM PLNIDLEM  4x50  mm2</t>
  </si>
  <si>
    <t>9999-457</t>
  </si>
  <si>
    <t>UKONČENÍ VODIČŮ NA SVORKOVNICI  Do  16 mm2</t>
  </si>
  <si>
    <t>9999-444</t>
  </si>
  <si>
    <t>UKONČENÍ VODIČŮ NA SVORKOVNICI  Do   2,5 mm2</t>
  </si>
  <si>
    <t>9999-448</t>
  </si>
  <si>
    <t>UKONČENÍ VODIČŮ NA SVORKOVNICI  Do  35   mm2</t>
  </si>
  <si>
    <t>1244-8</t>
  </si>
  <si>
    <t>OCELOVÝ PÁSEK POZINKOVANÝ FeZn30x4 (0,95 kg/m), pevně</t>
  </si>
  <si>
    <t>9999-840</t>
  </si>
  <si>
    <t>MONTÁŽNÍ PRÁCE  Tvarování mont.dílu</t>
  </si>
  <si>
    <t>1244-9</t>
  </si>
  <si>
    <t>MONTÁŽNÍ PRÁCE  Nátěr zemnícího pásku</t>
  </si>
  <si>
    <t>1244-72</t>
  </si>
  <si>
    <t>SVORKA HROMOSVODNÍ,UZEMŇOVACÍ SZa zkušební</t>
  </si>
  <si>
    <t>1244-88</t>
  </si>
  <si>
    <t>SVORKA HROMOSVODNÍ,UZEMŇOVACÍ SR 2a pro pásek 30x4mm</t>
  </si>
  <si>
    <t>9999-1281</t>
  </si>
  <si>
    <t>HZS - odpojení stávající kabeláže 4x35mm2 - 8x</t>
  </si>
  <si>
    <t>9999-1281.1</t>
  </si>
  <si>
    <t>HZS - DEMONTÁŽ-VYSEKÁNÍ ZAPUŠTĚNÉ PLECHOVÉ ROZVODNICE RVO - 2ks,</t>
  </si>
  <si>
    <t>9999-1281.2</t>
  </si>
  <si>
    <t>HZS - OBEZDĚNÍ OTVORU PRO NOVOU ROZVODNICI, ZASEKÁNÍ A ZAZDĚNÍ PŘÍVODNÍCH TRUBEK A UZEMNĚNÍ - 2ks</t>
  </si>
  <si>
    <t>9999-1281.3</t>
  </si>
  <si>
    <t>HZS - Demontáž stávajících sloupů VO včetně odpojení svítidla a kabeláže, demontáž stož. základu - 8ks,vč. odvozu materiálu</t>
  </si>
  <si>
    <t>2043265538</t>
  </si>
  <si>
    <t>9999-1290</t>
  </si>
  <si>
    <t>HZS -  Zabezpeceni pracoviste</t>
  </si>
  <si>
    <t>9999-1298</t>
  </si>
  <si>
    <t>PROVEDENI REVIZNICH ZKOUSEK -DLE CSN 331500 -  Revizni technik</t>
  </si>
  <si>
    <t>9999-1299</t>
  </si>
  <si>
    <t>PROVEDENI REVIZNICH ZKOUSEK -DLE CSN 331500 -  Spoluprace s reviz.technikem</t>
  </si>
  <si>
    <t>D3</t>
  </si>
  <si>
    <t>Nátěry</t>
  </si>
  <si>
    <t>9999-1275</t>
  </si>
  <si>
    <t>PISMOMALIRSKE PRACE Cislice,pismena do 100mm</t>
  </si>
  <si>
    <t>1021-53</t>
  </si>
  <si>
    <t>BARVA- SYNTETIC.VENKOVNÍ  SU2013/černá</t>
  </si>
  <si>
    <t>1021-72</t>
  </si>
  <si>
    <t>ŘEDIDLO S6006-synteticke</t>
  </si>
  <si>
    <t>D4</t>
  </si>
  <si>
    <t>9999-880</t>
  </si>
  <si>
    <t>VYTÝČENÍ TRATI  Venkovní vedení  v přehledném terénu</t>
  </si>
  <si>
    <t>km</t>
  </si>
  <si>
    <t>9999-889</t>
  </si>
  <si>
    <t>VYTÝČENÍ TRATI - Vytýčení inženýrských sítí</t>
  </si>
  <si>
    <t>9999-947</t>
  </si>
  <si>
    <t>JÁMA PRO STOŽÁRY VER.OSVĚTLENÍ O OBJEMU DO 2 m3 -  Zemina třídy 4,ručně</t>
  </si>
  <si>
    <t>9999-931</t>
  </si>
  <si>
    <t>VÝKOP MONT. ZÁPICH  JÁMY PROTLAKU</t>
  </si>
  <si>
    <t>9999-934</t>
  </si>
  <si>
    <t>Zemina třídy 3-4,ručně</t>
  </si>
  <si>
    <t>9999-961</t>
  </si>
  <si>
    <t>ZÁKLAD Z PROSTÉHO BETONU -  Obetonování protupu bez bednění</t>
  </si>
  <si>
    <t>9999-969</t>
  </si>
  <si>
    <t>POUZDROVÝ ZÁKL.PRO STOŽ.VENK., Bet. roura D 300x800 mm,beton, písek, vybetonování spádové desky kolem stožáru nad terénem, osazení trubek kopoflex</t>
  </si>
  <si>
    <t>9999-983</t>
  </si>
  <si>
    <t>ZÁHOZ JÁMY STOŽÁRU VO,UPĚCHOVÁNÍ,ÚPRAVA,  V zemine třídy 3-4, jámy stožárů VO 8x0,3m3=2,4m3 +jámy protl. 5m3</t>
  </si>
  <si>
    <t>70</t>
  </si>
  <si>
    <t>9999-986</t>
  </si>
  <si>
    <t>ODVOZ ZEMINY -  Naložení, skládka</t>
  </si>
  <si>
    <t>72</t>
  </si>
  <si>
    <t>9999-897</t>
  </si>
  <si>
    <t>SEJMUTÍ DRNU -  Nářez drnu,naložení,odvoz</t>
  </si>
  <si>
    <t>74</t>
  </si>
  <si>
    <t>9999-1002</t>
  </si>
  <si>
    <t>HLOUBENÍ KABELOVÉ RÝHY -  Zemina třídy 4, šíře 350mm,hloubka 1000mm</t>
  </si>
  <si>
    <t>76</t>
  </si>
  <si>
    <t>9999-1002.1</t>
  </si>
  <si>
    <t>HLOUBENÍ KABELOVÉ RÝHY -  Zemina třídy 4, šíře 500mm,hloubka 1100mm</t>
  </si>
  <si>
    <t>78</t>
  </si>
  <si>
    <t>9999-1057</t>
  </si>
  <si>
    <t>ZŘÍZENÍ PŘÍLOŽNÉHO PAŽENÍ V KABELOVÉ RÝZE -  Šíře do 130cm,hloubka do 2m</t>
  </si>
  <si>
    <t>80</t>
  </si>
  <si>
    <t>9999-1063</t>
  </si>
  <si>
    <t>0DSTRANĚNÍ PŘÍLOŽNÉHO PAŽENÍ Z KABELOVÉ RÝHY -  Šíře do 130cm,hloubka do 2m</t>
  </si>
  <si>
    <t>82</t>
  </si>
  <si>
    <t>9999-1073</t>
  </si>
  <si>
    <t>ZŘÍZENÍ KABELOVÉHO LOŽE -  Z kopaného písku, bez zakrytí, šíře do 65cm,tloušťka 10cm</t>
  </si>
  <si>
    <t>84</t>
  </si>
  <si>
    <t>9999-1119</t>
  </si>
  <si>
    <t>FOLIE VÝSTRAŽNÁ Z PVC -  Šířka 33cm</t>
  </si>
  <si>
    <t>86</t>
  </si>
  <si>
    <t>9999-1138</t>
  </si>
  <si>
    <t>KABELOVÝ PROSTUP Z PVC TRUBKY - DVK110</t>
  </si>
  <si>
    <t>88</t>
  </si>
  <si>
    <t>1123-591</t>
  </si>
  <si>
    <t>Ohebná dvouplášťová korugovaná chránička vnějšího průměru 40 mm</t>
  </si>
  <si>
    <t>90</t>
  </si>
  <si>
    <t>1123-591.1</t>
  </si>
  <si>
    <t>Ohebná dvouplášťová korugovaná chránička vnějšího průměru 90 mm</t>
  </si>
  <si>
    <t>92</t>
  </si>
  <si>
    <t>9999-1139</t>
  </si>
  <si>
    <t>KABELOVÝ PROSTUP PROTLAKEM  110mm -  trubka PE110 mm</t>
  </si>
  <si>
    <t>94</t>
  </si>
  <si>
    <t>9999-1182</t>
  </si>
  <si>
    <t>ZÁHOZ KABELOVÉ RÝHY - Zemina třídy 4, šíře 350mm,hloubka 1000mm</t>
  </si>
  <si>
    <t>96</t>
  </si>
  <si>
    <t>9999-1182.1</t>
  </si>
  <si>
    <t>ZÁHOZ KABELOVÉ RÝHY - Zemina třídy 4, šíře 500mm,hloubka 1100mm</t>
  </si>
  <si>
    <t>98</t>
  </si>
  <si>
    <t>9999-1196</t>
  </si>
  <si>
    <t>ÚPRAVA POVRCHU -  Provizorní úprava terénu v zemina třídy 4</t>
  </si>
  <si>
    <t>9999-1186</t>
  </si>
  <si>
    <t>ODVOZ ZEMINY -  Do vzdálenosti 1 km</t>
  </si>
  <si>
    <t>102</t>
  </si>
  <si>
    <t>9999-1187</t>
  </si>
  <si>
    <t>ODVOZ ZEMINY  Za každý dalších 15 km/ 7,4x15=</t>
  </si>
  <si>
    <t>104</t>
  </si>
  <si>
    <t>9999-890</t>
  </si>
  <si>
    <t>GEODETICKÉ ZAMĚŘENÍ - Sloupy VO-8ks +  Kabelové vedení 300m, Geodetické zaměření + dokumentace skutečného stavu,</t>
  </si>
  <si>
    <t>106</t>
  </si>
  <si>
    <t>6 - SO 403.1  Ochrana sdělovacích kabelů</t>
  </si>
  <si>
    <t xml:space="preserve">    D1 - Elektromontáže</t>
  </si>
  <si>
    <t xml:space="preserve">    D2 - Zemní práce</t>
  </si>
  <si>
    <t>1048-705</t>
  </si>
  <si>
    <t>ELEKTRONICKÝ OZNAČNÍK - MARKER</t>
  </si>
  <si>
    <t>9999-2001</t>
  </si>
  <si>
    <t>ULOŽENÍ STÁVAJÍCÍHO VEDENÍ DO PROSTUPU ZAJIŠTĚNÍ STÁVAJÍCÍHO VEDENÍ PŘI VÝKOPU A ULOŽENÍ DO PŮLENÉ CHRÁNIČKY</t>
  </si>
  <si>
    <t>Vytýčení inženýrských sítí</t>
  </si>
  <si>
    <t>VYTRHÁNÍ DLAŽBY HLOUBENÍ KABELOVÉ RÝHY  Zemina třídy 4, šíře 500mm,hloubka 1100mm</t>
  </si>
  <si>
    <t>FOLIE VÝSTRAŽNÁ Z PVC  Šířka 33cm</t>
  </si>
  <si>
    <t>KABELOVÝ PROSTUP Z PŮLENÉ CHRÁNIČKY vnějšího průměru 110 mm</t>
  </si>
  <si>
    <t>9999-1119.1</t>
  </si>
  <si>
    <t>UTĚSNĚNÍ PROSTUPŮ Montážní pěna - utěsnění prostupu</t>
  </si>
  <si>
    <t>ZÁKLAD Z PROSTÉHO BETONU  Obetonování protupu bez bednění</t>
  </si>
  <si>
    <t>ZÁHOZ KABELOVÉ RÝHY  Zemina třídy 4, šíře 500mm,hloubka 1100mm</t>
  </si>
  <si>
    <t>ÚPRAVA POVRCHU  Provizorní úprava terénu v zemina třídy 4</t>
  </si>
  <si>
    <t>ODVOZ ZEMINY  Naložení, skládka</t>
  </si>
  <si>
    <t>ODVOZ ZEMINY  Do vzdálenosti 1 km</t>
  </si>
  <si>
    <t>ODVOZ ZEMINY  Za každý další km</t>
  </si>
  <si>
    <t>GEODETICKÉ ZAMĚŘENÍ PROSTUPY - 6m</t>
  </si>
  <si>
    <t>7 - SO 501  Přeložka plynovodu</t>
  </si>
  <si>
    <t xml:space="preserve">    827-1 - Vedení trubní</t>
  </si>
  <si>
    <t xml:space="preserve">    D1 - Přesun hmot</t>
  </si>
  <si>
    <t>23-M - MONTÁŽE POTRUBÍ</t>
  </si>
  <si>
    <t xml:space="preserve">    Část A18 - Potrubí z plastických hmot</t>
  </si>
  <si>
    <t xml:space="preserve">    Část A22 - Příslušenství plynovodu</t>
  </si>
  <si>
    <t xml:space="preserve">    Část A23 - Tlakové zkoušky a revize plynovodu</t>
  </si>
  <si>
    <t>119001401</t>
  </si>
  <si>
    <t>Dočasné zajištění podzem.potrubí ve výkopišti DN do 200</t>
  </si>
  <si>
    <t>131201102</t>
  </si>
  <si>
    <t>Hloubení nezapažených jam a zářezů s urovnáním dna  do předeps.profilu v hornině tř.3 do 1000 m3</t>
  </si>
  <si>
    <t>224*(2,2+4)/2 *1,3</t>
  </si>
  <si>
    <t>Příplatek k cenám hloubených vykopávek za ztížení vykopávky v blízkosti podzemního vedení - 20% z objemu výkopu =</t>
  </si>
  <si>
    <t>174101103</t>
  </si>
  <si>
    <t>Zásyp sypaninou z jakékoliv horniny se zhutněním zářezů</t>
  </si>
  <si>
    <t>903-13,4-70</t>
  </si>
  <si>
    <t>175101101</t>
  </si>
  <si>
    <t>Obsyp potrubí  pískem</t>
  </si>
  <si>
    <t>224*0,7*0,45</t>
  </si>
  <si>
    <t>Výstražná folie  žlutá  š.33cm</t>
  </si>
  <si>
    <t>Vedení trubní</t>
  </si>
  <si>
    <t>Lože pod potrubí v otevřeném výkopu z písku a štěrkopísku do 16mm</t>
  </si>
  <si>
    <t>224*0,6*0,1</t>
  </si>
  <si>
    <t>998276101</t>
  </si>
  <si>
    <t>Přesun hmot pro trubní vedení hloubené z trub z plast.hmot  v otevř.výkopu</t>
  </si>
  <si>
    <t>23-M</t>
  </si>
  <si>
    <t>MONTÁŽE POTRUBÍ</t>
  </si>
  <si>
    <t>Část A18</t>
  </si>
  <si>
    <t>Potrubí z plastických hmot</t>
  </si>
  <si>
    <t>230180022</t>
  </si>
  <si>
    <t>Montáž potrubí  z PE trub dn63x5,8</t>
  </si>
  <si>
    <t>potrubí PE100 SDR11 dn63x5,8   12mx1,05</t>
  </si>
  <si>
    <t>230180027</t>
  </si>
  <si>
    <t>Montáž potrubí  z PE trub dn90x8,2</t>
  </si>
  <si>
    <t>potrubí PE100 SDR17,6 dn90x5,2   3mx1,05</t>
  </si>
  <si>
    <t>230180028</t>
  </si>
  <si>
    <t>Montáž potrubí  z PE trub dn110x6,3</t>
  </si>
  <si>
    <t>potrubí PE100 SDR17,6 dn110x6,3     3mx1,05</t>
  </si>
  <si>
    <t>230180040</t>
  </si>
  <si>
    <t>Montáž potrubí  z PE trub dn160x9,1</t>
  </si>
  <si>
    <t>potrubí PE100 SDR17,6 dn160x9,1     230mx1,05</t>
  </si>
  <si>
    <t>230180043</t>
  </si>
  <si>
    <t>Montáž ochranných trubek PE100 dn225x12,8</t>
  </si>
  <si>
    <t>ochranná trubka  PE100 dn225x12,8 18x1,05</t>
  </si>
  <si>
    <t>230180069</t>
  </si>
  <si>
    <t>Montáž elektrotvarovek  z PE100 SDR11  dn63</t>
  </si>
  <si>
    <t>spojka -  dn63</t>
  </si>
  <si>
    <t>koleno 45° - dn°63</t>
  </si>
  <si>
    <t>230180071</t>
  </si>
  <si>
    <t>Montáž elektrotvarovek  z PE100 SDR11 - dn90</t>
  </si>
  <si>
    <t>dodávka.7</t>
  </si>
  <si>
    <t>spojka -  dn90</t>
  </si>
  <si>
    <t>dodávka.8</t>
  </si>
  <si>
    <t>koleno 22,5° dn90</t>
  </si>
  <si>
    <t>230180073</t>
  </si>
  <si>
    <t>Montáž elektrotvrovek z PE100 SDR11- dn110</t>
  </si>
  <si>
    <t>dodávka.9</t>
  </si>
  <si>
    <t>spojka -  dn110</t>
  </si>
  <si>
    <t>dodávka.10</t>
  </si>
  <si>
    <t>koleno 22,5° dn110</t>
  </si>
  <si>
    <t>dodávka.11</t>
  </si>
  <si>
    <t>oblouk 11° dn110</t>
  </si>
  <si>
    <t>230180074</t>
  </si>
  <si>
    <t>Montáž elektrotvarovek z PE100 SDR11- dn160</t>
  </si>
  <si>
    <t>dodávka.12</t>
  </si>
  <si>
    <t>spojka -  dn160</t>
  </si>
  <si>
    <t>dodávka.13</t>
  </si>
  <si>
    <t>záslepka - dn160</t>
  </si>
  <si>
    <t>dodávka.14</t>
  </si>
  <si>
    <t>T-kus - dn160x160</t>
  </si>
  <si>
    <t>dodávka.15</t>
  </si>
  <si>
    <t>T-kus redukovaný - dn160x90</t>
  </si>
  <si>
    <t>dodávka.16</t>
  </si>
  <si>
    <t>T-kus redukovaný - dn160x110</t>
  </si>
  <si>
    <t>dodávka.17</t>
  </si>
  <si>
    <t>koleno 22,5° - dn160</t>
  </si>
  <si>
    <t>dodávka.18</t>
  </si>
  <si>
    <t>koleno 45° - dn160</t>
  </si>
  <si>
    <t>dodávka.19</t>
  </si>
  <si>
    <t>navrtávací T-kus - dn160x63</t>
  </si>
  <si>
    <t>DEM</t>
  </si>
  <si>
    <t>Demontáž stávajícího plynovodu</t>
  </si>
  <si>
    <t>kpl</t>
  </si>
  <si>
    <t>-157070344</t>
  </si>
  <si>
    <t>Část A22</t>
  </si>
  <si>
    <t>Příslušenství plynovodu</t>
  </si>
  <si>
    <t>230200121</t>
  </si>
  <si>
    <t>nasunutí potrubní sekce do ochranné trubky</t>
  </si>
  <si>
    <t>nabídka</t>
  </si>
  <si>
    <t>uzávěr balonovací technikou na potrubí z PE dn90 - 1 uzávěr</t>
  </si>
  <si>
    <t>nabídka.1</t>
  </si>
  <si>
    <t>uzávěr balonovací technikou na potrubí z PE dn110 - 1 uzávěr</t>
  </si>
  <si>
    <t>nabídka.2</t>
  </si>
  <si>
    <t>uzávěr balonovací technikou na potrubí z PE dn160 - 2 uzávěry</t>
  </si>
  <si>
    <t>nabídka.3</t>
  </si>
  <si>
    <t>navrtávka a osazení tvarovky PE63 - pro 1 uzávěr</t>
  </si>
  <si>
    <t>nabídka.4</t>
  </si>
  <si>
    <t>navrtávka a osazení tvarovky PE63 - pro 2 uzávěry</t>
  </si>
  <si>
    <t>nabídka.5</t>
  </si>
  <si>
    <t>balonovací elektrotvarovka 90x2"x 2 1/2" se zátkou</t>
  </si>
  <si>
    <t>dodávka.20</t>
  </si>
  <si>
    <t>balonovací elektrotvarovka 110x2"x 2 1/2" se zátkou</t>
  </si>
  <si>
    <t>dodávka.21</t>
  </si>
  <si>
    <t>balonovací elektrotvarovka 160x2"x 2 1/2" se zátkou</t>
  </si>
  <si>
    <t>nabídka.6</t>
  </si>
  <si>
    <t>signalizační vodič CY 4,5 mm2 (natažení  dvojmo) vč.položení</t>
  </si>
  <si>
    <t>Část A23</t>
  </si>
  <si>
    <t>Tlakové zkoušky a revize plynovodu</t>
  </si>
  <si>
    <t>230230020</t>
  </si>
  <si>
    <t>Tlaková zkouška hlavní  vzduchem DN150</t>
  </si>
  <si>
    <t>Kontrola a revize plynovodu</t>
  </si>
  <si>
    <t>Práce spojené s přerušením dodávky plynu</t>
  </si>
  <si>
    <t>8 - SO 801.1  Vegetační úpravy</t>
  </si>
  <si>
    <t xml:space="preserve">    112 - Pěstební opatření</t>
  </si>
  <si>
    <t xml:space="preserve">    18 - Povrchové úpravy terénu</t>
  </si>
  <si>
    <t xml:space="preserve">    183 - Traviny</t>
  </si>
  <si>
    <t xml:space="preserve">    190 - Listnaté keře</t>
  </si>
  <si>
    <t xml:space="preserve">    022 - Povýsadbová péče 1rok</t>
  </si>
  <si>
    <t xml:space="preserve">    023 - Povýsadbová péče 2rok</t>
  </si>
  <si>
    <t xml:space="preserve">    024 - Povýsadbová péče 3rok</t>
  </si>
  <si>
    <t xml:space="preserve">    025 - Povýsadbová péče 4rok</t>
  </si>
  <si>
    <t xml:space="preserve">    026 - Povýsadbová péče 5rok</t>
  </si>
  <si>
    <t xml:space="preserve">    99 - Staveništní přesun hmot</t>
  </si>
  <si>
    <t>111201101R00</t>
  </si>
  <si>
    <t>Odstranění křovin i s kořeny na ploše do 1000 m2</t>
  </si>
  <si>
    <t>"dle tabulky dendrologického průzkumu a technické zprávy, keře =" 136</t>
  </si>
  <si>
    <t>111203111R00</t>
  </si>
  <si>
    <t>Odstranění pařezu odfrézováním až do hloubky 50 cm vč. odvozu a likvidace odfrézované hmoty</t>
  </si>
  <si>
    <t>dle tabulky dendrologického průzkumu a technické zprávy:</t>
  </si>
  <si>
    <t>"samostatné pařezy =" 3,14*(0,2*0,2)*1,3</t>
  </si>
  <si>
    <t>162301501R00</t>
  </si>
  <si>
    <t>Vodorovné přemístění křovin do  5000 m</t>
  </si>
  <si>
    <t>"dle tabulky dendrologického průzkumu a technické zprávy =" 136</t>
  </si>
  <si>
    <t>162301502T00</t>
  </si>
  <si>
    <t>Vodorovné přemístění křovin příplatek za dalších 5000m</t>
  </si>
  <si>
    <t>174101101R00</t>
  </si>
  <si>
    <t>Zásyp jam, rýh, šachet se zhutněním</t>
  </si>
  <si>
    <t>dle tabulky dendrologického průzkumu a technické zprávy</t>
  </si>
  <si>
    <t>"po kácených a odstraňovaných dřevinách =" 21</t>
  </si>
  <si>
    <t>174201202R00</t>
  </si>
  <si>
    <t>Zásyp jam po pařezech D 50 cm</t>
  </si>
  <si>
    <t>"dle tabulky dendrologického průzkumu a technické zprávy =" 1</t>
  </si>
  <si>
    <t>185804214</t>
  </si>
  <si>
    <t>Vypletí záhonu dřevin ve skupinách s naložením a odvozem odpadu do 20 km v rovině a svahu do 1:5</t>
  </si>
  <si>
    <t>"záhony keřů a travin" 178</t>
  </si>
  <si>
    <t>1-Vlastní</t>
  </si>
  <si>
    <t>Pořízení + dovoz potřebné zeminy pro zásypy</t>
  </si>
  <si>
    <t>1-Vlastní.1</t>
  </si>
  <si>
    <t>Poplatek za skládku - křoviny</t>
  </si>
  <si>
    <t>112</t>
  </si>
  <si>
    <t>Pěstební opatření</t>
  </si>
  <si>
    <t>112-Vlastní</t>
  </si>
  <si>
    <t>Bezpečnostní řez stromu plochy stromu do 50m2 prováděný lezeckou technikou dle AOPK</t>
  </si>
  <si>
    <t>kompletní provedení vč. veškerých potřebných konstrukcí a prací, pomocných a zvedacích prostředků</t>
  </si>
  <si>
    <t>"vč. odvozu ořezané hmoty a likvidace dle platných zákonů strom č.90 =" 1</t>
  </si>
  <si>
    <t>112-Vlastní.1</t>
  </si>
  <si>
    <t>Zdravotní řez stromu plochy stromu 101-200m2 prováděný lezeckou technikou dle AOPK</t>
  </si>
  <si>
    <t>kompletní provedení vč. veškerých potřebných konstrukcí a prací, pomocných a zvedacích prostředků:</t>
  </si>
  <si>
    <t>"vč. odvozu ořezané hmoty a likvidace dle platných zákonů strom č.65 =" 1</t>
  </si>
  <si>
    <t>Povrchové úpravy terénu</t>
  </si>
  <si>
    <t>162301101R00</t>
  </si>
  <si>
    <t>Vodorovné přemístění výkopku z hor.1-4 do 500 m</t>
  </si>
  <si>
    <t>"přesun zeminy od výměny záhonů pro zásypy po vykácených dřevinách =" 178*0,1*0,5</t>
  </si>
  <si>
    <t>181301101R00</t>
  </si>
  <si>
    <t>Rozprostření ornice, rovina, tl. do 10 cm do 500m2</t>
  </si>
  <si>
    <t>dle výkresové dokumentace a technické zprávy:</t>
  </si>
  <si>
    <t>"substrát na záhony =" 178</t>
  </si>
  <si>
    <t>183101111R00</t>
  </si>
  <si>
    <t>Hloub. jamek bez výměny půdy do 0,01 m3, svah 1:5</t>
  </si>
  <si>
    <t>"dle výkresové dokumentace a technické zprávy traviny =" 24</t>
  </si>
  <si>
    <t>183101112R00</t>
  </si>
  <si>
    <t>Hloub. jamek bez výměny půdy do 0,02 m3, svah 1:5</t>
  </si>
  <si>
    <t>"dle výkresové dokumentace a technické zprávy pro keře živého plotu =" 785*2</t>
  </si>
  <si>
    <t>183204115R00</t>
  </si>
  <si>
    <t>Výsadba květin hrnkovaných, květináč do 12 cm</t>
  </si>
  <si>
    <t>183205112R00</t>
  </si>
  <si>
    <t>Založení záhonu v rovině/svah 1 : 5, hor. 3</t>
  </si>
  <si>
    <t>"dle výkresové dokumentace a technické zprávy záhony =" 178</t>
  </si>
  <si>
    <t>183403132R00</t>
  </si>
  <si>
    <t>Obdělání půdy rytím do 20 cm hor. 3, v rovině</t>
  </si>
  <si>
    <t>184102111R00</t>
  </si>
  <si>
    <t>Výsadba dřevin s balem D do 20 cm, v rovině vč. zastřižení po výsadbě</t>
  </si>
  <si>
    <t>"dle výkresové dokumentace a technické zprávy keře živého plotu =" 785*2</t>
  </si>
  <si>
    <t>184921093R00</t>
  </si>
  <si>
    <t>Mulčování rostlin tl. do 0,1 m rovina</t>
  </si>
  <si>
    <t>185804311R00</t>
  </si>
  <si>
    <t>Zalití rostlin vodou plochy do 20 m2</t>
  </si>
  <si>
    <t>"keře ="(785*2)*0,01</t>
  </si>
  <si>
    <t>"traviny =" 24*0,01</t>
  </si>
  <si>
    <t>185851111R00</t>
  </si>
  <si>
    <t>Dovoz vody pro zálivku rostlin do 6 km</t>
  </si>
  <si>
    <t>15,94</t>
  </si>
  <si>
    <t>18-Vlastní</t>
  </si>
  <si>
    <t>Rozvojová záruční péče o keře 5 let, komplet dle popisu v technické zprávě</t>
  </si>
  <si>
    <t>dle výkresové dokumentace a technické zprávy 3x odplevelení, opravný řez, odstranění suchých částí</t>
  </si>
  <si>
    <t>"přihnojení dlouhodobě rozpustným hnojivem, doplnění mulče =" 785*2</t>
  </si>
  <si>
    <t>18-Vlastní.1</t>
  </si>
  <si>
    <t>D+M Tabletové dlouhodobé hnojivo 10g</t>
  </si>
  <si>
    <t>tab</t>
  </si>
  <si>
    <t>"keře =" 785*2*3</t>
  </si>
  <si>
    <t>"traviny =" 24</t>
  </si>
  <si>
    <t>18-Vlastní.2</t>
  </si>
  <si>
    <t>Odpíchnutí okrajů záhonů</t>
  </si>
  <si>
    <t>"dle výkresové dokumentace a technické zprávy =" 200</t>
  </si>
  <si>
    <t>18-Vlastní.3</t>
  </si>
  <si>
    <t>Rozvojová záruční péče o traviny 5 let, komplet dle popisu v technické zprávě</t>
  </si>
  <si>
    <t>"dle PD a technické zprávy Na jaře se provede seříznutí trsu 10cm nad zemí (období dubna), traviy =" 24</t>
  </si>
  <si>
    <t>08211320</t>
  </si>
  <si>
    <t>Voda pro zálivku rostlin</t>
  </si>
  <si>
    <t>10391100</t>
  </si>
  <si>
    <t>Kůra mulčovací vč. dopravy</t>
  </si>
  <si>
    <t>"dle výkresové dokumentace a technické zprávy záhony =" 178*0,07*1,03</t>
  </si>
  <si>
    <t>103-Vlastní</t>
  </si>
  <si>
    <t>Dodávka propustného pěstebního substrátu na záhony keřů a travin, vč. dopravy</t>
  </si>
  <si>
    <t>dle výkresové dokumentace a technické zprávy: Kulturní vrstva půdy 50% objemu, Štěrk (frakce 8-16) 20% objemu, Štěrk (frakce 4-8) 10% objemu,</t>
  </si>
  <si>
    <t>"Písek 20% objemu, Půdní kondicionér 1kg/m3 + hnojivo 3kg/m3 na záhony keřů - 50% výměna =" 178*0,1*0,5*1,03</t>
  </si>
  <si>
    <t>183</t>
  </si>
  <si>
    <t>Traviny</t>
  </si>
  <si>
    <t>026-Vlastní</t>
  </si>
  <si>
    <t>Penisetum alopecuroides "Herbstzauber" K9</t>
  </si>
  <si>
    <t>"dle výkresové dokumentace a technické zprávy =" 24</t>
  </si>
  <si>
    <t>190</t>
  </si>
  <si>
    <t>Listnaté keře</t>
  </si>
  <si>
    <t>Caryopteris x clandonensis "Ferndown" vel.20-30cm min. 3 výhonky, kontejner, vč. dopravy</t>
  </si>
  <si>
    <t>"parametry a kvalita dle popisu v technické zprávě ="785</t>
  </si>
  <si>
    <t>026-Vlastní.1</t>
  </si>
  <si>
    <t>Potentilla fruticosa "Goldfinger" vel.20-30cm min. 3 výhonky, kontejner, vč. dopravy</t>
  </si>
  <si>
    <t>"parametry a kvalita dle popisu v technické zprávě =" 785</t>
  </si>
  <si>
    <t>022</t>
  </si>
  <si>
    <t>Povýsadbová péče 1rok</t>
  </si>
  <si>
    <t>185804235</t>
  </si>
  <si>
    <t>Vypletí záhonu trávníku po výsevu s naložením a odvozem odpadu do 20 km ve svahu do 1:2 2x za rok</t>
  </si>
  <si>
    <t>"záhony keřů a travin" 178*2</t>
  </si>
  <si>
    <t>111111232</t>
  </si>
  <si>
    <t>Odklízení plevele z vypletých záhonů pomocí košů při středním zaplevelení do 100 m</t>
  </si>
  <si>
    <t>184851411</t>
  </si>
  <si>
    <t>Zpětný řez netrnitých keřů a travin x ročně</t>
  </si>
  <si>
    <t>"Listnaté keře" 785+785</t>
  </si>
  <si>
    <t>"traviny" 24</t>
  </si>
  <si>
    <t>185804252</t>
  </si>
  <si>
    <t>Odstranění odkvetlých a odumřelých částí trvalek s odklizením odpadu do 20 km</t>
  </si>
  <si>
    <t>" ostříhání travin, odkvetlých částí, odstranění suchých částí 1xročně" 178</t>
  </si>
  <si>
    <t>vl026</t>
  </si>
  <si>
    <t>Doplňkové práce dle potřeby viz.text</t>
  </si>
  <si>
    <t>"doplnění a rozesazení přerostlých sazenic, přihnojení, postřik proti chorobám a škudcům, přihnojení - včetně materiálu"</t>
  </si>
  <si>
    <t>178</t>
  </si>
  <si>
    <t>185804312</t>
  </si>
  <si>
    <t>Zalití rostlin vodou plocha přes 20 m2</t>
  </si>
  <si>
    <t>"keře"(785*0,01)*6</t>
  </si>
  <si>
    <t>"traviny" (24*0,01)*6</t>
  </si>
  <si>
    <t>185851121</t>
  </si>
  <si>
    <t>Dovoz vody pro zálivku rostlin za vzdálenost do 1000 m</t>
  </si>
  <si>
    <t>082113200</t>
  </si>
  <si>
    <t>voda pitná pro smluvní odběratele</t>
  </si>
  <si>
    <t>Poznámka k položce:_x000D_
bez DPN 15%</t>
  </si>
  <si>
    <t>023</t>
  </si>
  <si>
    <t>Povýsadbová péče 2rok</t>
  </si>
  <si>
    <t>024</t>
  </si>
  <si>
    <t>Povýsadbová péče 3rok</t>
  </si>
  <si>
    <t>"keře"(785*0,01)*5</t>
  </si>
  <si>
    <t>"traviny" (24*0,01)*5</t>
  </si>
  <si>
    <t>108</t>
  </si>
  <si>
    <t>110</t>
  </si>
  <si>
    <t>"DOPLNĚNÍ CHYBĚJÍCÍHO MULČE"</t>
  </si>
  <si>
    <t>025</t>
  </si>
  <si>
    <t>Povýsadbová péče 4rok</t>
  </si>
  <si>
    <t>114</t>
  </si>
  <si>
    <t>116</t>
  </si>
  <si>
    <t>185804235-V</t>
  </si>
  <si>
    <t>Vypletí záhonu trávníku po výsevu s naložením a odvozem odpadu do 20 km ve svahu do 1:2 1x za rok</t>
  </si>
  <si>
    <t>118</t>
  </si>
  <si>
    <t>120</t>
  </si>
  <si>
    <t>122</t>
  </si>
  <si>
    <t>"keře"(785*0,01)*3</t>
  </si>
  <si>
    <t>"traviny" (24*0,01)*3</t>
  </si>
  <si>
    <t>124</t>
  </si>
  <si>
    <t>126</t>
  </si>
  <si>
    <t>026</t>
  </si>
  <si>
    <t>Povýsadbová péče 5rok</t>
  </si>
  <si>
    <t>128</t>
  </si>
  <si>
    <t>130</t>
  </si>
  <si>
    <t>132</t>
  </si>
  <si>
    <t>67</t>
  </si>
  <si>
    <t>134</t>
  </si>
  <si>
    <t>136</t>
  </si>
  <si>
    <t>"keře"(785*0,01)*2</t>
  </si>
  <si>
    <t>"traviny" (24*0,01)*2</t>
  </si>
  <si>
    <t>69</t>
  </si>
  <si>
    <t>138</t>
  </si>
  <si>
    <t>140</t>
  </si>
  <si>
    <t>Staveništní přesun hmot</t>
  </si>
  <si>
    <t>71</t>
  </si>
  <si>
    <t>998231311R00</t>
  </si>
  <si>
    <t>Přesun hmot pro sadovnické a krajin. úpravy do 5km</t>
  </si>
  <si>
    <t>142</t>
  </si>
  <si>
    <t>9 - SO 901.1  Polopodzemní (polozapuštěné) kontejnery</t>
  </si>
  <si>
    <t>-1829762000</t>
  </si>
  <si>
    <t>"50% z objemu výkopu =" 0,5 * 42,601</t>
  </si>
  <si>
    <t>131301101</t>
  </si>
  <si>
    <t>Hloubení jam nezapažených v hornině tř. 4 objemu do 100 m3</t>
  </si>
  <si>
    <t>1303185002</t>
  </si>
  <si>
    <t>"výkop pro 3 kontejnery a 2 stanoviště =" (6,3 * 2,3 * 1,47) * 2</t>
  </si>
  <si>
    <t>151101201</t>
  </si>
  <si>
    <t>Zřízení příložného pažení stěn výkopu hl do 4 m</t>
  </si>
  <si>
    <t>1882635497</t>
  </si>
  <si>
    <t>"pro 2 stanoviště se 3 kontejnery ="(((6,3 + 2,3) * 2) * 1,47) * 2</t>
  </si>
  <si>
    <t>151101211</t>
  </si>
  <si>
    <t>Odstranění příložného pažení stěn hl do 4 m</t>
  </si>
  <si>
    <t>-587896813</t>
  </si>
  <si>
    <t>151101301</t>
  </si>
  <si>
    <t>Zřízení rozepření stěn při pažení příložném hl do 4 m</t>
  </si>
  <si>
    <t>-2064224430</t>
  </si>
  <si>
    <t>151101311</t>
  </si>
  <si>
    <t>Odstranění rozepření stěn při pažení příložném hl do 4 m</t>
  </si>
  <si>
    <t>-637392743</t>
  </si>
  <si>
    <t>-1774462729</t>
  </si>
  <si>
    <t>"celkový výkop =" 42,601</t>
  </si>
  <si>
    <t>-1827362841</t>
  </si>
  <si>
    <t>"z výkopu pro kontejnery =" (15-10) * 42,601</t>
  </si>
  <si>
    <t>Poplatek za uložení stavebního odpadu - zeminy a kameniva na skládce</t>
  </si>
  <si>
    <t>-212212746</t>
  </si>
  <si>
    <t>"z výkopu pro kontejnery =" 1,65 * 42,601</t>
  </si>
  <si>
    <t>183505987</t>
  </si>
  <si>
    <t>"odpočet podkldní desky =" -5,796</t>
  </si>
  <si>
    <t>"odpočet objemu kontejnerů 3,0 m3 =" -2 *3 * (0,75 * 0,75 * 3,14 * 1,27)</t>
  </si>
  <si>
    <t>583441710</t>
  </si>
  <si>
    <t>štěrkodrť frakce 0-32</t>
  </si>
  <si>
    <t>741489240</t>
  </si>
  <si>
    <t>"zásyp jam =" 2,0 * 23,346</t>
  </si>
  <si>
    <t>-1079267639</t>
  </si>
  <si>
    <t>"pod základovou desku =" 6,3 * 2,3 * 2</t>
  </si>
  <si>
    <t>"pod zámkovou dlažbu =" 21,2 * 2</t>
  </si>
  <si>
    <t>891969615</t>
  </si>
  <si>
    <t>"2 x podkladní deska tloušťky 100 mm, 2 stanoviště =" 2 * 0,1 * (6,3 * 2,3) * 2</t>
  </si>
  <si>
    <t>452351101</t>
  </si>
  <si>
    <t>Bednění podkladních desek nebo bloků nebo sedlového lože otevřený výkop</t>
  </si>
  <si>
    <t>1888329271</t>
  </si>
  <si>
    <t>"bednění pro 2 stanoviště =" 0,2 * (2 * (6,3 + 2,3)) * 2</t>
  </si>
  <si>
    <t>564871111</t>
  </si>
  <si>
    <t>Podklad ze štěrkodrtě ŠD tl 250 mm</t>
  </si>
  <si>
    <t>-1562699448</t>
  </si>
  <si>
    <t>"pochůzí plocha, jedno stanoviště 21,20 m2 =" 2 * 21,20</t>
  </si>
  <si>
    <t>596212210</t>
  </si>
  <si>
    <t>Kladení zámkové dlažby pozemních komunikací tl 80 mm skupiny A pl do 50 m2</t>
  </si>
  <si>
    <t>-1766754481</t>
  </si>
  <si>
    <t>-817684115</t>
  </si>
  <si>
    <t>"spotřeba =" 1,03 * 42,40</t>
  </si>
  <si>
    <t>916131213.1</t>
  </si>
  <si>
    <t>Osazení silničního obrubníku betonového stojatého s boční opěrou do lože z betonu prostého C16/20</t>
  </si>
  <si>
    <t>-1959322608</t>
  </si>
  <si>
    <t>"obvod jednoho stanoviště 12,60 =" 2 * 12,60</t>
  </si>
  <si>
    <t>59217023</t>
  </si>
  <si>
    <t>obrubník betonový chodníkový 100x15x25cm</t>
  </si>
  <si>
    <t>-570608545</t>
  </si>
  <si>
    <t>93900R1</t>
  </si>
  <si>
    <t>D+M polopodzemního kontejneru, objem 3,0 m3</t>
  </si>
  <si>
    <t>-217984019</t>
  </si>
  <si>
    <t>specifikace viz TZ, barevné provedení a varianta bude upřesněna objednatelem v rámci výběrového řízení</t>
  </si>
  <si>
    <t>"Kontejnery s kapacitou 3m3 - 3 kusy na jedno stanoviště =" 2 * 3</t>
  </si>
  <si>
    <t>-8658824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</si>
</sst>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  <protection locked="0"/>
    </xf>
    <xf numFmtId="4" fontId="10" fillId="0" borderId="20" xfId="0" applyNumberFormat="1" applyFont="1" applyBorder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22" fillId="4" borderId="6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8"/>
  <sheetViews>
    <sheetView showGridLines="0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" customHeight="1">
      <c r="AR2" s="284"/>
      <c r="AS2" s="284"/>
      <c r="AT2" s="284"/>
      <c r="AU2" s="284"/>
      <c r="AV2" s="284"/>
      <c r="AW2" s="284"/>
      <c r="AX2" s="284"/>
      <c r="AY2" s="284"/>
      <c r="AZ2" s="284"/>
      <c r="BA2" s="284"/>
      <c r="BB2" s="284"/>
      <c r="BC2" s="284"/>
      <c r="BD2" s="284"/>
      <c r="BE2" s="284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03" t="s">
        <v>14</v>
      </c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304"/>
      <c r="W5" s="304"/>
      <c r="X5" s="304"/>
      <c r="Y5" s="304"/>
      <c r="Z5" s="304"/>
      <c r="AA5" s="304"/>
      <c r="AB5" s="304"/>
      <c r="AC5" s="304"/>
      <c r="AD5" s="304"/>
      <c r="AE5" s="304"/>
      <c r="AF5" s="304"/>
      <c r="AG5" s="304"/>
      <c r="AH5" s="304"/>
      <c r="AI5" s="304"/>
      <c r="AJ5" s="304"/>
      <c r="AK5" s="304"/>
      <c r="AL5" s="304"/>
      <c r="AM5" s="304"/>
      <c r="AN5" s="304"/>
      <c r="AO5" s="304"/>
      <c r="AP5" s="22"/>
      <c r="AQ5" s="22"/>
      <c r="AR5" s="20"/>
      <c r="BE5" s="300" t="s">
        <v>15</v>
      </c>
      <c r="BS5" s="17" t="s">
        <v>6</v>
      </c>
    </row>
    <row r="6" spans="1:74" s="1" customFormat="1" ht="36.9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05" t="s">
        <v>17</v>
      </c>
      <c r="L6" s="304"/>
      <c r="M6" s="304"/>
      <c r="N6" s="304"/>
      <c r="O6" s="304"/>
      <c r="P6" s="304"/>
      <c r="Q6" s="304"/>
      <c r="R6" s="304"/>
      <c r="S6" s="304"/>
      <c r="T6" s="304"/>
      <c r="U6" s="304"/>
      <c r="V6" s="304"/>
      <c r="W6" s="304"/>
      <c r="X6" s="304"/>
      <c r="Y6" s="304"/>
      <c r="Z6" s="304"/>
      <c r="AA6" s="304"/>
      <c r="AB6" s="304"/>
      <c r="AC6" s="304"/>
      <c r="AD6" s="304"/>
      <c r="AE6" s="304"/>
      <c r="AF6" s="304"/>
      <c r="AG6" s="304"/>
      <c r="AH6" s="304"/>
      <c r="AI6" s="304"/>
      <c r="AJ6" s="304"/>
      <c r="AK6" s="304"/>
      <c r="AL6" s="304"/>
      <c r="AM6" s="304"/>
      <c r="AN6" s="304"/>
      <c r="AO6" s="304"/>
      <c r="AP6" s="22"/>
      <c r="AQ6" s="22"/>
      <c r="AR6" s="20"/>
      <c r="BE6" s="301"/>
      <c r="BS6" s="17" t="s">
        <v>18</v>
      </c>
    </row>
    <row r="7" spans="1:74" s="1" customFormat="1" ht="12" customHeight="1">
      <c r="B7" s="21"/>
      <c r="C7" s="22"/>
      <c r="D7" s="29" t="s">
        <v>19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</v>
      </c>
      <c r="AO7" s="22"/>
      <c r="AP7" s="22"/>
      <c r="AQ7" s="22"/>
      <c r="AR7" s="20"/>
      <c r="BE7" s="301"/>
      <c r="BS7" s="17" t="s">
        <v>21</v>
      </c>
    </row>
    <row r="8" spans="1:74" s="1" customFormat="1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 t="s">
        <v>25</v>
      </c>
      <c r="AO8" s="22"/>
      <c r="AP8" s="22"/>
      <c r="AQ8" s="22"/>
      <c r="AR8" s="20"/>
      <c r="BE8" s="301"/>
      <c r="BS8" s="17" t="s">
        <v>26</v>
      </c>
    </row>
    <row r="9" spans="1:74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01"/>
      <c r="BS9" s="17" t="s">
        <v>27</v>
      </c>
    </row>
    <row r="10" spans="1:74" s="1" customFormat="1" ht="12" customHeight="1">
      <c r="B10" s="21"/>
      <c r="C10" s="22"/>
      <c r="D10" s="29" t="s">
        <v>28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29</v>
      </c>
      <c r="AL10" s="22"/>
      <c r="AM10" s="22"/>
      <c r="AN10" s="27" t="s">
        <v>30</v>
      </c>
      <c r="AO10" s="22"/>
      <c r="AP10" s="22"/>
      <c r="AQ10" s="22"/>
      <c r="AR10" s="20"/>
      <c r="BE10" s="301"/>
      <c r="BS10" s="17" t="s">
        <v>18</v>
      </c>
    </row>
    <row r="11" spans="1:74" s="1" customFormat="1" ht="18.45" customHeight="1">
      <c r="B11" s="21"/>
      <c r="C11" s="22"/>
      <c r="D11" s="22"/>
      <c r="E11" s="27" t="s">
        <v>31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32</v>
      </c>
      <c r="AL11" s="22"/>
      <c r="AM11" s="22"/>
      <c r="AN11" s="27" t="s">
        <v>33</v>
      </c>
      <c r="AO11" s="22"/>
      <c r="AP11" s="22"/>
      <c r="AQ11" s="22"/>
      <c r="AR11" s="20"/>
      <c r="BE11" s="301"/>
      <c r="BS11" s="17" t="s">
        <v>18</v>
      </c>
    </row>
    <row r="12" spans="1:74" s="1" customFormat="1" ht="6.9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01"/>
      <c r="BS12" s="17" t="s">
        <v>18</v>
      </c>
    </row>
    <row r="13" spans="1:74" s="1" customFormat="1" ht="12" customHeight="1">
      <c r="B13" s="21"/>
      <c r="C13" s="22"/>
      <c r="D13" s="29" t="s">
        <v>34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29</v>
      </c>
      <c r="AL13" s="22"/>
      <c r="AM13" s="22"/>
      <c r="AN13" s="31" t="s">
        <v>35</v>
      </c>
      <c r="AO13" s="22"/>
      <c r="AP13" s="22"/>
      <c r="AQ13" s="22"/>
      <c r="AR13" s="20"/>
      <c r="BE13" s="301"/>
      <c r="BS13" s="17" t="s">
        <v>18</v>
      </c>
    </row>
    <row r="14" spans="1:74" ht="13.2">
      <c r="B14" s="21"/>
      <c r="C14" s="22"/>
      <c r="D14" s="22"/>
      <c r="E14" s="306" t="s">
        <v>35</v>
      </c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  <c r="AF14" s="307"/>
      <c r="AG14" s="307"/>
      <c r="AH14" s="307"/>
      <c r="AI14" s="307"/>
      <c r="AJ14" s="307"/>
      <c r="AK14" s="29" t="s">
        <v>32</v>
      </c>
      <c r="AL14" s="22"/>
      <c r="AM14" s="22"/>
      <c r="AN14" s="31" t="s">
        <v>35</v>
      </c>
      <c r="AO14" s="22"/>
      <c r="AP14" s="22"/>
      <c r="AQ14" s="22"/>
      <c r="AR14" s="20"/>
      <c r="BE14" s="301"/>
      <c r="BS14" s="17" t="s">
        <v>18</v>
      </c>
    </row>
    <row r="15" spans="1:74" s="1" customFormat="1" ht="6.9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01"/>
      <c r="BS15" s="17" t="s">
        <v>4</v>
      </c>
    </row>
    <row r="16" spans="1:74" s="1" customFormat="1" ht="12" customHeight="1">
      <c r="B16" s="21"/>
      <c r="C16" s="22"/>
      <c r="D16" s="29" t="s">
        <v>36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29</v>
      </c>
      <c r="AL16" s="22"/>
      <c r="AM16" s="22"/>
      <c r="AN16" s="27" t="s">
        <v>37</v>
      </c>
      <c r="AO16" s="22"/>
      <c r="AP16" s="22"/>
      <c r="AQ16" s="22"/>
      <c r="AR16" s="20"/>
      <c r="BE16" s="301"/>
      <c r="BS16" s="17" t="s">
        <v>38</v>
      </c>
    </row>
    <row r="17" spans="1:71" s="1" customFormat="1" ht="18.45" customHeight="1">
      <c r="B17" s="21"/>
      <c r="C17" s="22"/>
      <c r="D17" s="22"/>
      <c r="E17" s="27" t="s">
        <v>39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32</v>
      </c>
      <c r="AL17" s="22"/>
      <c r="AM17" s="22"/>
      <c r="AN17" s="27" t="s">
        <v>40</v>
      </c>
      <c r="AO17" s="22"/>
      <c r="AP17" s="22"/>
      <c r="AQ17" s="22"/>
      <c r="AR17" s="20"/>
      <c r="BE17" s="301"/>
      <c r="BS17" s="17" t="s">
        <v>38</v>
      </c>
    </row>
    <row r="18" spans="1:71" s="1" customFormat="1" ht="6.9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01"/>
      <c r="BS18" s="17" t="s">
        <v>6</v>
      </c>
    </row>
    <row r="19" spans="1:71" s="1" customFormat="1" ht="12" customHeight="1">
      <c r="B19" s="21"/>
      <c r="C19" s="22"/>
      <c r="D19" s="29" t="s">
        <v>41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29</v>
      </c>
      <c r="AL19" s="22"/>
      <c r="AM19" s="22"/>
      <c r="AN19" s="27" t="s">
        <v>1</v>
      </c>
      <c r="AO19" s="22"/>
      <c r="AP19" s="22"/>
      <c r="AQ19" s="22"/>
      <c r="AR19" s="20"/>
      <c r="BE19" s="301"/>
      <c r="BS19" s="17" t="s">
        <v>6</v>
      </c>
    </row>
    <row r="20" spans="1:71" s="1" customFormat="1" ht="18.45" customHeight="1">
      <c r="B20" s="21"/>
      <c r="C20" s="22"/>
      <c r="D20" s="22"/>
      <c r="E20" s="27" t="s">
        <v>42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32</v>
      </c>
      <c r="AL20" s="22"/>
      <c r="AM20" s="22"/>
      <c r="AN20" s="27" t="s">
        <v>1</v>
      </c>
      <c r="AO20" s="22"/>
      <c r="AP20" s="22"/>
      <c r="AQ20" s="22"/>
      <c r="AR20" s="20"/>
      <c r="BE20" s="301"/>
      <c r="BS20" s="17" t="s">
        <v>38</v>
      </c>
    </row>
    <row r="21" spans="1:71" s="1" customFormat="1" ht="6.9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01"/>
    </row>
    <row r="22" spans="1:71" s="1" customFormat="1" ht="12" customHeight="1">
      <c r="B22" s="21"/>
      <c r="C22" s="22"/>
      <c r="D22" s="29" t="s">
        <v>43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01"/>
    </row>
    <row r="23" spans="1:71" s="1" customFormat="1" ht="16.5" customHeight="1">
      <c r="B23" s="21"/>
      <c r="C23" s="22"/>
      <c r="D23" s="22"/>
      <c r="E23" s="308" t="s">
        <v>1</v>
      </c>
      <c r="F23" s="308"/>
      <c r="G23" s="308"/>
      <c r="H23" s="308"/>
      <c r="I23" s="308"/>
      <c r="J23" s="308"/>
      <c r="K23" s="308"/>
      <c r="L23" s="308"/>
      <c r="M23" s="308"/>
      <c r="N23" s="308"/>
      <c r="O23" s="308"/>
      <c r="P23" s="308"/>
      <c r="Q23" s="308"/>
      <c r="R23" s="308"/>
      <c r="S23" s="308"/>
      <c r="T23" s="308"/>
      <c r="U23" s="308"/>
      <c r="V23" s="308"/>
      <c r="W23" s="308"/>
      <c r="X23" s="308"/>
      <c r="Y23" s="308"/>
      <c r="Z23" s="308"/>
      <c r="AA23" s="308"/>
      <c r="AB23" s="308"/>
      <c r="AC23" s="308"/>
      <c r="AD23" s="308"/>
      <c r="AE23" s="308"/>
      <c r="AF23" s="308"/>
      <c r="AG23" s="308"/>
      <c r="AH23" s="308"/>
      <c r="AI23" s="308"/>
      <c r="AJ23" s="308"/>
      <c r="AK23" s="308"/>
      <c r="AL23" s="308"/>
      <c r="AM23" s="308"/>
      <c r="AN23" s="308"/>
      <c r="AO23" s="22"/>
      <c r="AP23" s="22"/>
      <c r="AQ23" s="22"/>
      <c r="AR23" s="20"/>
      <c r="BE23" s="301"/>
    </row>
    <row r="24" spans="1:71" s="1" customFormat="1" ht="6.9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01"/>
    </row>
    <row r="25" spans="1:71" s="1" customFormat="1" ht="6.9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01"/>
    </row>
    <row r="26" spans="1:71" s="2" customFormat="1" ht="25.95" customHeight="1">
      <c r="A26" s="34"/>
      <c r="B26" s="35"/>
      <c r="C26" s="36"/>
      <c r="D26" s="37" t="s">
        <v>44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09">
        <f>ROUND(AG94,2)</f>
        <v>0</v>
      </c>
      <c r="AL26" s="310"/>
      <c r="AM26" s="310"/>
      <c r="AN26" s="310"/>
      <c r="AO26" s="310"/>
      <c r="AP26" s="36"/>
      <c r="AQ26" s="36"/>
      <c r="AR26" s="39"/>
      <c r="BE26" s="301"/>
    </row>
    <row r="27" spans="1:71" s="2" customFormat="1" ht="6.9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01"/>
    </row>
    <row r="28" spans="1:71" s="2" customFormat="1" ht="13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11" t="s">
        <v>45</v>
      </c>
      <c r="M28" s="311"/>
      <c r="N28" s="311"/>
      <c r="O28" s="311"/>
      <c r="P28" s="311"/>
      <c r="Q28" s="36"/>
      <c r="R28" s="36"/>
      <c r="S28" s="36"/>
      <c r="T28" s="36"/>
      <c r="U28" s="36"/>
      <c r="V28" s="36"/>
      <c r="W28" s="311" t="s">
        <v>46</v>
      </c>
      <c r="X28" s="311"/>
      <c r="Y28" s="311"/>
      <c r="Z28" s="311"/>
      <c r="AA28" s="311"/>
      <c r="AB28" s="311"/>
      <c r="AC28" s="311"/>
      <c r="AD28" s="311"/>
      <c r="AE28" s="311"/>
      <c r="AF28" s="36"/>
      <c r="AG28" s="36"/>
      <c r="AH28" s="36"/>
      <c r="AI28" s="36"/>
      <c r="AJ28" s="36"/>
      <c r="AK28" s="311" t="s">
        <v>47</v>
      </c>
      <c r="AL28" s="311"/>
      <c r="AM28" s="311"/>
      <c r="AN28" s="311"/>
      <c r="AO28" s="311"/>
      <c r="AP28" s="36"/>
      <c r="AQ28" s="36"/>
      <c r="AR28" s="39"/>
      <c r="BE28" s="301"/>
    </row>
    <row r="29" spans="1:71" s="3" customFormat="1" ht="14.4" customHeight="1">
      <c r="B29" s="40"/>
      <c r="C29" s="41"/>
      <c r="D29" s="29" t="s">
        <v>48</v>
      </c>
      <c r="E29" s="41"/>
      <c r="F29" s="29" t="s">
        <v>49</v>
      </c>
      <c r="G29" s="41"/>
      <c r="H29" s="41"/>
      <c r="I29" s="41"/>
      <c r="J29" s="41"/>
      <c r="K29" s="41"/>
      <c r="L29" s="295">
        <v>0.21</v>
      </c>
      <c r="M29" s="294"/>
      <c r="N29" s="294"/>
      <c r="O29" s="294"/>
      <c r="P29" s="294"/>
      <c r="Q29" s="41"/>
      <c r="R29" s="41"/>
      <c r="S29" s="41"/>
      <c r="T29" s="41"/>
      <c r="U29" s="41"/>
      <c r="V29" s="41"/>
      <c r="W29" s="293">
        <f>ROUND(AZ94, 2)</f>
        <v>0</v>
      </c>
      <c r="X29" s="294"/>
      <c r="Y29" s="294"/>
      <c r="Z29" s="294"/>
      <c r="AA29" s="294"/>
      <c r="AB29" s="294"/>
      <c r="AC29" s="294"/>
      <c r="AD29" s="294"/>
      <c r="AE29" s="294"/>
      <c r="AF29" s="41"/>
      <c r="AG29" s="41"/>
      <c r="AH29" s="41"/>
      <c r="AI29" s="41"/>
      <c r="AJ29" s="41"/>
      <c r="AK29" s="293">
        <f>ROUND(AV94, 2)</f>
        <v>0</v>
      </c>
      <c r="AL29" s="294"/>
      <c r="AM29" s="294"/>
      <c r="AN29" s="294"/>
      <c r="AO29" s="294"/>
      <c r="AP29" s="41"/>
      <c r="AQ29" s="41"/>
      <c r="AR29" s="42"/>
      <c r="BE29" s="302"/>
    </row>
    <row r="30" spans="1:71" s="3" customFormat="1" ht="14.4" customHeight="1">
      <c r="B30" s="40"/>
      <c r="C30" s="41"/>
      <c r="D30" s="41"/>
      <c r="E30" s="41"/>
      <c r="F30" s="29" t="s">
        <v>50</v>
      </c>
      <c r="G30" s="41"/>
      <c r="H30" s="41"/>
      <c r="I30" s="41"/>
      <c r="J30" s="41"/>
      <c r="K30" s="41"/>
      <c r="L30" s="295">
        <v>0.15</v>
      </c>
      <c r="M30" s="294"/>
      <c r="N30" s="294"/>
      <c r="O30" s="294"/>
      <c r="P30" s="294"/>
      <c r="Q30" s="41"/>
      <c r="R30" s="41"/>
      <c r="S30" s="41"/>
      <c r="T30" s="41"/>
      <c r="U30" s="41"/>
      <c r="V30" s="41"/>
      <c r="W30" s="293">
        <f>ROUND(BA94, 2)</f>
        <v>0</v>
      </c>
      <c r="X30" s="294"/>
      <c r="Y30" s="294"/>
      <c r="Z30" s="294"/>
      <c r="AA30" s="294"/>
      <c r="AB30" s="294"/>
      <c r="AC30" s="294"/>
      <c r="AD30" s="294"/>
      <c r="AE30" s="294"/>
      <c r="AF30" s="41"/>
      <c r="AG30" s="41"/>
      <c r="AH30" s="41"/>
      <c r="AI30" s="41"/>
      <c r="AJ30" s="41"/>
      <c r="AK30" s="293">
        <f>ROUND(AW94, 2)</f>
        <v>0</v>
      </c>
      <c r="AL30" s="294"/>
      <c r="AM30" s="294"/>
      <c r="AN30" s="294"/>
      <c r="AO30" s="294"/>
      <c r="AP30" s="41"/>
      <c r="AQ30" s="41"/>
      <c r="AR30" s="42"/>
      <c r="BE30" s="302"/>
    </row>
    <row r="31" spans="1:71" s="3" customFormat="1" ht="14.4" hidden="1" customHeight="1">
      <c r="B31" s="40"/>
      <c r="C31" s="41"/>
      <c r="D31" s="41"/>
      <c r="E31" s="41"/>
      <c r="F31" s="29" t="s">
        <v>51</v>
      </c>
      <c r="G31" s="41"/>
      <c r="H31" s="41"/>
      <c r="I31" s="41"/>
      <c r="J31" s="41"/>
      <c r="K31" s="41"/>
      <c r="L31" s="295">
        <v>0.21</v>
      </c>
      <c r="M31" s="294"/>
      <c r="N31" s="294"/>
      <c r="O31" s="294"/>
      <c r="P31" s="294"/>
      <c r="Q31" s="41"/>
      <c r="R31" s="41"/>
      <c r="S31" s="41"/>
      <c r="T31" s="41"/>
      <c r="U31" s="41"/>
      <c r="V31" s="41"/>
      <c r="W31" s="293">
        <f>ROUND(BB94, 2)</f>
        <v>0</v>
      </c>
      <c r="X31" s="294"/>
      <c r="Y31" s="294"/>
      <c r="Z31" s="294"/>
      <c r="AA31" s="294"/>
      <c r="AB31" s="294"/>
      <c r="AC31" s="294"/>
      <c r="AD31" s="294"/>
      <c r="AE31" s="294"/>
      <c r="AF31" s="41"/>
      <c r="AG31" s="41"/>
      <c r="AH31" s="41"/>
      <c r="AI31" s="41"/>
      <c r="AJ31" s="41"/>
      <c r="AK31" s="293">
        <v>0</v>
      </c>
      <c r="AL31" s="294"/>
      <c r="AM31" s="294"/>
      <c r="AN31" s="294"/>
      <c r="AO31" s="294"/>
      <c r="AP31" s="41"/>
      <c r="AQ31" s="41"/>
      <c r="AR31" s="42"/>
      <c r="BE31" s="302"/>
    </row>
    <row r="32" spans="1:71" s="3" customFormat="1" ht="14.4" hidden="1" customHeight="1">
      <c r="B32" s="40"/>
      <c r="C32" s="41"/>
      <c r="D32" s="41"/>
      <c r="E32" s="41"/>
      <c r="F32" s="29" t="s">
        <v>52</v>
      </c>
      <c r="G32" s="41"/>
      <c r="H32" s="41"/>
      <c r="I32" s="41"/>
      <c r="J32" s="41"/>
      <c r="K32" s="41"/>
      <c r="L32" s="295">
        <v>0.15</v>
      </c>
      <c r="M32" s="294"/>
      <c r="N32" s="294"/>
      <c r="O32" s="294"/>
      <c r="P32" s="294"/>
      <c r="Q32" s="41"/>
      <c r="R32" s="41"/>
      <c r="S32" s="41"/>
      <c r="T32" s="41"/>
      <c r="U32" s="41"/>
      <c r="V32" s="41"/>
      <c r="W32" s="293">
        <f>ROUND(BC94, 2)</f>
        <v>0</v>
      </c>
      <c r="X32" s="294"/>
      <c r="Y32" s="294"/>
      <c r="Z32" s="294"/>
      <c r="AA32" s="294"/>
      <c r="AB32" s="294"/>
      <c r="AC32" s="294"/>
      <c r="AD32" s="294"/>
      <c r="AE32" s="294"/>
      <c r="AF32" s="41"/>
      <c r="AG32" s="41"/>
      <c r="AH32" s="41"/>
      <c r="AI32" s="41"/>
      <c r="AJ32" s="41"/>
      <c r="AK32" s="293">
        <v>0</v>
      </c>
      <c r="AL32" s="294"/>
      <c r="AM32" s="294"/>
      <c r="AN32" s="294"/>
      <c r="AO32" s="294"/>
      <c r="AP32" s="41"/>
      <c r="AQ32" s="41"/>
      <c r="AR32" s="42"/>
      <c r="BE32" s="302"/>
    </row>
    <row r="33" spans="1:57" s="3" customFormat="1" ht="14.4" hidden="1" customHeight="1">
      <c r="B33" s="40"/>
      <c r="C33" s="41"/>
      <c r="D33" s="41"/>
      <c r="E33" s="41"/>
      <c r="F33" s="29" t="s">
        <v>53</v>
      </c>
      <c r="G33" s="41"/>
      <c r="H33" s="41"/>
      <c r="I33" s="41"/>
      <c r="J33" s="41"/>
      <c r="K33" s="41"/>
      <c r="L33" s="295">
        <v>0</v>
      </c>
      <c r="M33" s="294"/>
      <c r="N33" s="294"/>
      <c r="O33" s="294"/>
      <c r="P33" s="294"/>
      <c r="Q33" s="41"/>
      <c r="R33" s="41"/>
      <c r="S33" s="41"/>
      <c r="T33" s="41"/>
      <c r="U33" s="41"/>
      <c r="V33" s="41"/>
      <c r="W33" s="293">
        <f>ROUND(BD94, 2)</f>
        <v>0</v>
      </c>
      <c r="X33" s="294"/>
      <c r="Y33" s="294"/>
      <c r="Z33" s="294"/>
      <c r="AA33" s="294"/>
      <c r="AB33" s="294"/>
      <c r="AC33" s="294"/>
      <c r="AD33" s="294"/>
      <c r="AE33" s="294"/>
      <c r="AF33" s="41"/>
      <c r="AG33" s="41"/>
      <c r="AH33" s="41"/>
      <c r="AI33" s="41"/>
      <c r="AJ33" s="41"/>
      <c r="AK33" s="293">
        <v>0</v>
      </c>
      <c r="AL33" s="294"/>
      <c r="AM33" s="294"/>
      <c r="AN33" s="294"/>
      <c r="AO33" s="294"/>
      <c r="AP33" s="41"/>
      <c r="AQ33" s="41"/>
      <c r="AR33" s="42"/>
      <c r="BE33" s="302"/>
    </row>
    <row r="34" spans="1:57" s="2" customFormat="1" ht="6.9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01"/>
    </row>
    <row r="35" spans="1:57" s="2" customFormat="1" ht="25.95" customHeight="1">
      <c r="A35" s="34"/>
      <c r="B35" s="35"/>
      <c r="C35" s="43"/>
      <c r="D35" s="44" t="s">
        <v>54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55</v>
      </c>
      <c r="U35" s="45"/>
      <c r="V35" s="45"/>
      <c r="W35" s="45"/>
      <c r="X35" s="299" t="s">
        <v>56</v>
      </c>
      <c r="Y35" s="297"/>
      <c r="Z35" s="297"/>
      <c r="AA35" s="297"/>
      <c r="AB35" s="297"/>
      <c r="AC35" s="45"/>
      <c r="AD35" s="45"/>
      <c r="AE35" s="45"/>
      <c r="AF35" s="45"/>
      <c r="AG35" s="45"/>
      <c r="AH35" s="45"/>
      <c r="AI35" s="45"/>
      <c r="AJ35" s="45"/>
      <c r="AK35" s="296">
        <f>SUM(AK26:AK33)</f>
        <v>0</v>
      </c>
      <c r="AL35" s="297"/>
      <c r="AM35" s="297"/>
      <c r="AN35" s="297"/>
      <c r="AO35" s="298"/>
      <c r="AP35" s="43"/>
      <c r="AQ35" s="43"/>
      <c r="AR35" s="39"/>
      <c r="BE35" s="34"/>
    </row>
    <row r="36" spans="1:57" s="2" customFormat="1" ht="6.9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" customHeight="1">
      <c r="B49" s="47"/>
      <c r="C49" s="48"/>
      <c r="D49" s="49" t="s">
        <v>57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58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3.2">
      <c r="A60" s="34"/>
      <c r="B60" s="35"/>
      <c r="C60" s="36"/>
      <c r="D60" s="52" t="s">
        <v>59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60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59</v>
      </c>
      <c r="AI60" s="38"/>
      <c r="AJ60" s="38"/>
      <c r="AK60" s="38"/>
      <c r="AL60" s="38"/>
      <c r="AM60" s="52" t="s">
        <v>60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3.2">
      <c r="A64" s="34"/>
      <c r="B64" s="35"/>
      <c r="C64" s="36"/>
      <c r="D64" s="49" t="s">
        <v>61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62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3.2">
      <c r="A75" s="34"/>
      <c r="B75" s="35"/>
      <c r="C75" s="36"/>
      <c r="D75" s="52" t="s">
        <v>59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60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59</v>
      </c>
      <c r="AI75" s="38"/>
      <c r="AJ75" s="38"/>
      <c r="AK75" s="38"/>
      <c r="AL75" s="38"/>
      <c r="AM75" s="52" t="s">
        <v>60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" customHeight="1">
      <c r="A82" s="34"/>
      <c r="B82" s="35"/>
      <c r="C82" s="23" t="s">
        <v>63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1150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312" t="str">
        <f>K6</f>
        <v>Rekonstrukce ulice Malé Jablunkovské - 1.etapa</v>
      </c>
      <c r="M85" s="313"/>
      <c r="N85" s="313"/>
      <c r="O85" s="313"/>
      <c r="P85" s="313"/>
      <c r="Q85" s="313"/>
      <c r="R85" s="313"/>
      <c r="S85" s="313"/>
      <c r="T85" s="313"/>
      <c r="U85" s="313"/>
      <c r="V85" s="313"/>
      <c r="W85" s="313"/>
      <c r="X85" s="313"/>
      <c r="Y85" s="313"/>
      <c r="Z85" s="313"/>
      <c r="AA85" s="313"/>
      <c r="AB85" s="313"/>
      <c r="AC85" s="313"/>
      <c r="AD85" s="313"/>
      <c r="AE85" s="313"/>
      <c r="AF85" s="313"/>
      <c r="AG85" s="313"/>
      <c r="AH85" s="313"/>
      <c r="AI85" s="313"/>
      <c r="AJ85" s="313"/>
      <c r="AK85" s="313"/>
      <c r="AL85" s="313"/>
      <c r="AM85" s="313"/>
      <c r="AN85" s="313"/>
      <c r="AO85" s="313"/>
      <c r="AP85" s="63"/>
      <c r="AQ85" s="63"/>
      <c r="AR85" s="64"/>
    </row>
    <row r="86" spans="1:91" s="2" customFormat="1" ht="6.9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22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Třinec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24</v>
      </c>
      <c r="AJ87" s="36"/>
      <c r="AK87" s="36"/>
      <c r="AL87" s="36"/>
      <c r="AM87" s="292" t="str">
        <f>IF(AN8= "","",AN8)</f>
        <v>14. 1. 2020</v>
      </c>
      <c r="AN87" s="292"/>
      <c r="AO87" s="36"/>
      <c r="AP87" s="36"/>
      <c r="AQ87" s="36"/>
      <c r="AR87" s="39"/>
      <c r="BE87" s="34"/>
    </row>
    <row r="88" spans="1:91" s="2" customFormat="1" ht="6.9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15" customHeight="1">
      <c r="A89" s="34"/>
      <c r="B89" s="35"/>
      <c r="C89" s="29" t="s">
        <v>28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Město Třinec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36</v>
      </c>
      <c r="AJ89" s="36"/>
      <c r="AK89" s="36"/>
      <c r="AL89" s="36"/>
      <c r="AM89" s="290" t="str">
        <f>IF(E17="","",E17)</f>
        <v>UDI MORAVA s.r.o.</v>
      </c>
      <c r="AN89" s="291"/>
      <c r="AO89" s="291"/>
      <c r="AP89" s="291"/>
      <c r="AQ89" s="36"/>
      <c r="AR89" s="39"/>
      <c r="AS89" s="275" t="s">
        <v>64</v>
      </c>
      <c r="AT89" s="276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15" customHeight="1">
      <c r="A90" s="34"/>
      <c r="B90" s="35"/>
      <c r="C90" s="29" t="s">
        <v>34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41</v>
      </c>
      <c r="AJ90" s="36"/>
      <c r="AK90" s="36"/>
      <c r="AL90" s="36"/>
      <c r="AM90" s="290" t="str">
        <f>IF(E20="","",E20)</f>
        <v xml:space="preserve"> </v>
      </c>
      <c r="AN90" s="291"/>
      <c r="AO90" s="291"/>
      <c r="AP90" s="291"/>
      <c r="AQ90" s="36"/>
      <c r="AR90" s="39"/>
      <c r="AS90" s="277"/>
      <c r="AT90" s="278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9"/>
      <c r="AT91" s="280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319" t="s">
        <v>65</v>
      </c>
      <c r="D92" s="288"/>
      <c r="E92" s="288"/>
      <c r="F92" s="288"/>
      <c r="G92" s="288"/>
      <c r="H92" s="73"/>
      <c r="I92" s="316" t="s">
        <v>66</v>
      </c>
      <c r="J92" s="288"/>
      <c r="K92" s="288"/>
      <c r="L92" s="288"/>
      <c r="M92" s="288"/>
      <c r="N92" s="288"/>
      <c r="O92" s="288"/>
      <c r="P92" s="288"/>
      <c r="Q92" s="288"/>
      <c r="R92" s="288"/>
      <c r="S92" s="288"/>
      <c r="T92" s="288"/>
      <c r="U92" s="288"/>
      <c r="V92" s="288"/>
      <c r="W92" s="288"/>
      <c r="X92" s="288"/>
      <c r="Y92" s="288"/>
      <c r="Z92" s="288"/>
      <c r="AA92" s="288"/>
      <c r="AB92" s="288"/>
      <c r="AC92" s="288"/>
      <c r="AD92" s="288"/>
      <c r="AE92" s="288"/>
      <c r="AF92" s="288"/>
      <c r="AG92" s="287" t="s">
        <v>67</v>
      </c>
      <c r="AH92" s="288"/>
      <c r="AI92" s="288"/>
      <c r="AJ92" s="288"/>
      <c r="AK92" s="288"/>
      <c r="AL92" s="288"/>
      <c r="AM92" s="288"/>
      <c r="AN92" s="316" t="s">
        <v>68</v>
      </c>
      <c r="AO92" s="288"/>
      <c r="AP92" s="317"/>
      <c r="AQ92" s="74" t="s">
        <v>69</v>
      </c>
      <c r="AR92" s="39"/>
      <c r="AS92" s="75" t="s">
        <v>70</v>
      </c>
      <c r="AT92" s="76" t="s">
        <v>71</v>
      </c>
      <c r="AU92" s="76" t="s">
        <v>72</v>
      </c>
      <c r="AV92" s="76" t="s">
        <v>73</v>
      </c>
      <c r="AW92" s="76" t="s">
        <v>74</v>
      </c>
      <c r="AX92" s="76" t="s">
        <v>75</v>
      </c>
      <c r="AY92" s="76" t="s">
        <v>76</v>
      </c>
      <c r="AZ92" s="76" t="s">
        <v>77</v>
      </c>
      <c r="BA92" s="76" t="s">
        <v>78</v>
      </c>
      <c r="BB92" s="76" t="s">
        <v>79</v>
      </c>
      <c r="BC92" s="76" t="s">
        <v>80</v>
      </c>
      <c r="BD92" s="77" t="s">
        <v>81</v>
      </c>
      <c r="BE92" s="34"/>
    </row>
    <row r="93" spans="1:91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" customHeight="1">
      <c r="B94" s="81"/>
      <c r="C94" s="82" t="s">
        <v>82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315">
        <f>ROUND(AG95+AG96+AG97+SUM(AG100:AG106),2)</f>
        <v>0</v>
      </c>
      <c r="AH94" s="315"/>
      <c r="AI94" s="315"/>
      <c r="AJ94" s="315"/>
      <c r="AK94" s="315"/>
      <c r="AL94" s="315"/>
      <c r="AM94" s="315"/>
      <c r="AN94" s="283">
        <f t="shared" ref="AN94:AN106" si="0">SUM(AG94,AT94)</f>
        <v>0</v>
      </c>
      <c r="AO94" s="283"/>
      <c r="AP94" s="283"/>
      <c r="AQ94" s="85" t="s">
        <v>1</v>
      </c>
      <c r="AR94" s="86"/>
      <c r="AS94" s="87">
        <f>ROUND(AS95+AS96+AS97+SUM(AS100:AS106),2)</f>
        <v>0</v>
      </c>
      <c r="AT94" s="88">
        <f t="shared" ref="AT94:AT106" si="1">ROUND(SUM(AV94:AW94),2)</f>
        <v>0</v>
      </c>
      <c r="AU94" s="89">
        <f>ROUND(AU95+AU96+AU97+SUM(AU100:AU106),5)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ROUND(AZ95+AZ96+AZ97+SUM(AZ100:AZ106),2)</f>
        <v>0</v>
      </c>
      <c r="BA94" s="88">
        <f>ROUND(BA95+BA96+BA97+SUM(BA100:BA106),2)</f>
        <v>0</v>
      </c>
      <c r="BB94" s="88">
        <f>ROUND(BB95+BB96+BB97+SUM(BB100:BB106),2)</f>
        <v>0</v>
      </c>
      <c r="BC94" s="88">
        <f>ROUND(BC95+BC96+BC97+SUM(BC100:BC106),2)</f>
        <v>0</v>
      </c>
      <c r="BD94" s="90">
        <f>ROUND(BD95+BD96+BD97+SUM(BD100:BD106),2)</f>
        <v>0</v>
      </c>
      <c r="BS94" s="91" t="s">
        <v>83</v>
      </c>
      <c r="BT94" s="91" t="s">
        <v>84</v>
      </c>
      <c r="BU94" s="92" t="s">
        <v>85</v>
      </c>
      <c r="BV94" s="91" t="s">
        <v>86</v>
      </c>
      <c r="BW94" s="91" t="s">
        <v>5</v>
      </c>
      <c r="BX94" s="91" t="s">
        <v>87</v>
      </c>
      <c r="CL94" s="91" t="s">
        <v>1</v>
      </c>
    </row>
    <row r="95" spans="1:91" s="7" customFormat="1" ht="16.5" customHeight="1">
      <c r="A95" s="93" t="s">
        <v>88</v>
      </c>
      <c r="B95" s="94"/>
      <c r="C95" s="95"/>
      <c r="D95" s="314" t="s">
        <v>84</v>
      </c>
      <c r="E95" s="314"/>
      <c r="F95" s="314"/>
      <c r="G95" s="314"/>
      <c r="H95" s="314"/>
      <c r="I95" s="96"/>
      <c r="J95" s="314" t="s">
        <v>89</v>
      </c>
      <c r="K95" s="314"/>
      <c r="L95" s="314"/>
      <c r="M95" s="314"/>
      <c r="N95" s="314"/>
      <c r="O95" s="314"/>
      <c r="P95" s="314"/>
      <c r="Q95" s="314"/>
      <c r="R95" s="314"/>
      <c r="S95" s="314"/>
      <c r="T95" s="314"/>
      <c r="U95" s="314"/>
      <c r="V95" s="314"/>
      <c r="W95" s="314"/>
      <c r="X95" s="314"/>
      <c r="Y95" s="314"/>
      <c r="Z95" s="314"/>
      <c r="AA95" s="314"/>
      <c r="AB95" s="314"/>
      <c r="AC95" s="314"/>
      <c r="AD95" s="314"/>
      <c r="AE95" s="314"/>
      <c r="AF95" s="314"/>
      <c r="AG95" s="281">
        <f>'0 - Ostatní a vedlejší ná...'!J30</f>
        <v>0</v>
      </c>
      <c r="AH95" s="282"/>
      <c r="AI95" s="282"/>
      <c r="AJ95" s="282"/>
      <c r="AK95" s="282"/>
      <c r="AL95" s="282"/>
      <c r="AM95" s="282"/>
      <c r="AN95" s="281">
        <f t="shared" si="0"/>
        <v>0</v>
      </c>
      <c r="AO95" s="282"/>
      <c r="AP95" s="282"/>
      <c r="AQ95" s="97" t="s">
        <v>90</v>
      </c>
      <c r="AR95" s="98"/>
      <c r="AS95" s="99">
        <v>0</v>
      </c>
      <c r="AT95" s="100">
        <f t="shared" si="1"/>
        <v>0</v>
      </c>
      <c r="AU95" s="101">
        <f>'0 - Ostatní a vedlejší ná...'!P119</f>
        <v>0</v>
      </c>
      <c r="AV95" s="100">
        <f>'0 - Ostatní a vedlejší ná...'!J33</f>
        <v>0</v>
      </c>
      <c r="AW95" s="100">
        <f>'0 - Ostatní a vedlejší ná...'!J34</f>
        <v>0</v>
      </c>
      <c r="AX95" s="100">
        <f>'0 - Ostatní a vedlejší ná...'!J35</f>
        <v>0</v>
      </c>
      <c r="AY95" s="100">
        <f>'0 - Ostatní a vedlejší ná...'!J36</f>
        <v>0</v>
      </c>
      <c r="AZ95" s="100">
        <f>'0 - Ostatní a vedlejší ná...'!F33</f>
        <v>0</v>
      </c>
      <c r="BA95" s="100">
        <f>'0 - Ostatní a vedlejší ná...'!F34</f>
        <v>0</v>
      </c>
      <c r="BB95" s="100">
        <f>'0 - Ostatní a vedlejší ná...'!F35</f>
        <v>0</v>
      </c>
      <c r="BC95" s="100">
        <f>'0 - Ostatní a vedlejší ná...'!F36</f>
        <v>0</v>
      </c>
      <c r="BD95" s="102">
        <f>'0 - Ostatní a vedlejší ná...'!F37</f>
        <v>0</v>
      </c>
      <c r="BT95" s="103" t="s">
        <v>21</v>
      </c>
      <c r="BV95" s="103" t="s">
        <v>86</v>
      </c>
      <c r="BW95" s="103" t="s">
        <v>91</v>
      </c>
      <c r="BX95" s="103" t="s">
        <v>5</v>
      </c>
      <c r="CL95" s="103" t="s">
        <v>1</v>
      </c>
      <c r="CM95" s="103" t="s">
        <v>92</v>
      </c>
    </row>
    <row r="96" spans="1:91" s="7" customFormat="1" ht="16.5" customHeight="1">
      <c r="A96" s="93" t="s">
        <v>88</v>
      </c>
      <c r="B96" s="94"/>
      <c r="C96" s="95"/>
      <c r="D96" s="314" t="s">
        <v>21</v>
      </c>
      <c r="E96" s="314"/>
      <c r="F96" s="314"/>
      <c r="G96" s="314"/>
      <c r="H96" s="314"/>
      <c r="I96" s="96"/>
      <c r="J96" s="314" t="s">
        <v>93</v>
      </c>
      <c r="K96" s="314"/>
      <c r="L96" s="314"/>
      <c r="M96" s="314"/>
      <c r="N96" s="314"/>
      <c r="O96" s="314"/>
      <c r="P96" s="314"/>
      <c r="Q96" s="314"/>
      <c r="R96" s="314"/>
      <c r="S96" s="314"/>
      <c r="T96" s="314"/>
      <c r="U96" s="314"/>
      <c r="V96" s="314"/>
      <c r="W96" s="314"/>
      <c r="X96" s="314"/>
      <c r="Y96" s="314"/>
      <c r="Z96" s="314"/>
      <c r="AA96" s="314"/>
      <c r="AB96" s="314"/>
      <c r="AC96" s="314"/>
      <c r="AD96" s="314"/>
      <c r="AE96" s="314"/>
      <c r="AF96" s="314"/>
      <c r="AG96" s="281">
        <f>'1 - SO 001.1  Příprava území'!J30</f>
        <v>0</v>
      </c>
      <c r="AH96" s="282"/>
      <c r="AI96" s="282"/>
      <c r="AJ96" s="282"/>
      <c r="AK96" s="282"/>
      <c r="AL96" s="282"/>
      <c r="AM96" s="282"/>
      <c r="AN96" s="281">
        <f t="shared" si="0"/>
        <v>0</v>
      </c>
      <c r="AO96" s="282"/>
      <c r="AP96" s="282"/>
      <c r="AQ96" s="97" t="s">
        <v>90</v>
      </c>
      <c r="AR96" s="98"/>
      <c r="AS96" s="99">
        <v>0</v>
      </c>
      <c r="AT96" s="100">
        <f t="shared" si="1"/>
        <v>0</v>
      </c>
      <c r="AU96" s="101">
        <f>'1 - SO 001.1  Příprava území'!P121</f>
        <v>0</v>
      </c>
      <c r="AV96" s="100">
        <f>'1 - SO 001.1  Příprava území'!J33</f>
        <v>0</v>
      </c>
      <c r="AW96" s="100">
        <f>'1 - SO 001.1  Příprava území'!J34</f>
        <v>0</v>
      </c>
      <c r="AX96" s="100">
        <f>'1 - SO 001.1  Příprava území'!J35</f>
        <v>0</v>
      </c>
      <c r="AY96" s="100">
        <f>'1 - SO 001.1  Příprava území'!J36</f>
        <v>0</v>
      </c>
      <c r="AZ96" s="100">
        <f>'1 - SO 001.1  Příprava území'!F33</f>
        <v>0</v>
      </c>
      <c r="BA96" s="100">
        <f>'1 - SO 001.1  Příprava území'!F34</f>
        <v>0</v>
      </c>
      <c r="BB96" s="100">
        <f>'1 - SO 001.1  Příprava území'!F35</f>
        <v>0</v>
      </c>
      <c r="BC96" s="100">
        <f>'1 - SO 001.1  Příprava území'!F36</f>
        <v>0</v>
      </c>
      <c r="BD96" s="102">
        <f>'1 - SO 001.1  Příprava území'!F37</f>
        <v>0</v>
      </c>
      <c r="BT96" s="103" t="s">
        <v>21</v>
      </c>
      <c r="BV96" s="103" t="s">
        <v>86</v>
      </c>
      <c r="BW96" s="103" t="s">
        <v>94</v>
      </c>
      <c r="BX96" s="103" t="s">
        <v>5</v>
      </c>
      <c r="CL96" s="103" t="s">
        <v>1</v>
      </c>
      <c r="CM96" s="103" t="s">
        <v>92</v>
      </c>
    </row>
    <row r="97" spans="1:91" s="7" customFormat="1" ht="24.75" customHeight="1">
      <c r="B97" s="94"/>
      <c r="C97" s="95"/>
      <c r="D97" s="314" t="s">
        <v>92</v>
      </c>
      <c r="E97" s="314"/>
      <c r="F97" s="314"/>
      <c r="G97" s="314"/>
      <c r="H97" s="314"/>
      <c r="I97" s="96"/>
      <c r="J97" s="314" t="s">
        <v>95</v>
      </c>
      <c r="K97" s="314"/>
      <c r="L97" s="314"/>
      <c r="M97" s="314"/>
      <c r="N97" s="314"/>
      <c r="O97" s="314"/>
      <c r="P97" s="314"/>
      <c r="Q97" s="314"/>
      <c r="R97" s="314"/>
      <c r="S97" s="314"/>
      <c r="T97" s="314"/>
      <c r="U97" s="314"/>
      <c r="V97" s="314"/>
      <c r="W97" s="314"/>
      <c r="X97" s="314"/>
      <c r="Y97" s="314"/>
      <c r="Z97" s="314"/>
      <c r="AA97" s="314"/>
      <c r="AB97" s="314"/>
      <c r="AC97" s="314"/>
      <c r="AD97" s="314"/>
      <c r="AE97" s="314"/>
      <c r="AF97" s="314"/>
      <c r="AG97" s="289">
        <f>ROUND(SUM(AG98:AG99),2)</f>
        <v>0</v>
      </c>
      <c r="AH97" s="282"/>
      <c r="AI97" s="282"/>
      <c r="AJ97" s="282"/>
      <c r="AK97" s="282"/>
      <c r="AL97" s="282"/>
      <c r="AM97" s="282"/>
      <c r="AN97" s="281">
        <f t="shared" si="0"/>
        <v>0</v>
      </c>
      <c r="AO97" s="282"/>
      <c r="AP97" s="282"/>
      <c r="AQ97" s="97" t="s">
        <v>90</v>
      </c>
      <c r="AR97" s="98"/>
      <c r="AS97" s="99">
        <f>ROUND(SUM(AS98:AS99),2)</f>
        <v>0</v>
      </c>
      <c r="AT97" s="100">
        <f t="shared" si="1"/>
        <v>0</v>
      </c>
      <c r="AU97" s="101">
        <f>ROUND(SUM(AU98:AU99),5)</f>
        <v>0</v>
      </c>
      <c r="AV97" s="100">
        <f>ROUND(AZ97*L29,2)</f>
        <v>0</v>
      </c>
      <c r="AW97" s="100">
        <f>ROUND(BA97*L30,2)</f>
        <v>0</v>
      </c>
      <c r="AX97" s="100">
        <f>ROUND(BB97*L29,2)</f>
        <v>0</v>
      </c>
      <c r="AY97" s="100">
        <f>ROUND(BC97*L30,2)</f>
        <v>0</v>
      </c>
      <c r="AZ97" s="100">
        <f>ROUND(SUM(AZ98:AZ99),2)</f>
        <v>0</v>
      </c>
      <c r="BA97" s="100">
        <f>ROUND(SUM(BA98:BA99),2)</f>
        <v>0</v>
      </c>
      <c r="BB97" s="100">
        <f>ROUND(SUM(BB98:BB99),2)</f>
        <v>0</v>
      </c>
      <c r="BC97" s="100">
        <f>ROUND(SUM(BC98:BC99),2)</f>
        <v>0</v>
      </c>
      <c r="BD97" s="102">
        <f>ROUND(SUM(BD98:BD99),2)</f>
        <v>0</v>
      </c>
      <c r="BS97" s="103" t="s">
        <v>83</v>
      </c>
      <c r="BT97" s="103" t="s">
        <v>21</v>
      </c>
      <c r="BU97" s="103" t="s">
        <v>85</v>
      </c>
      <c r="BV97" s="103" t="s">
        <v>86</v>
      </c>
      <c r="BW97" s="103" t="s">
        <v>96</v>
      </c>
      <c r="BX97" s="103" t="s">
        <v>5</v>
      </c>
      <c r="CL97" s="103" t="s">
        <v>1</v>
      </c>
      <c r="CM97" s="103" t="s">
        <v>92</v>
      </c>
    </row>
    <row r="98" spans="1:91" s="4" customFormat="1" ht="16.5" customHeight="1">
      <c r="A98" s="93" t="s">
        <v>88</v>
      </c>
      <c r="B98" s="58"/>
      <c r="C98" s="104"/>
      <c r="D98" s="104"/>
      <c r="E98" s="318" t="s">
        <v>97</v>
      </c>
      <c r="F98" s="318"/>
      <c r="G98" s="318"/>
      <c r="H98" s="318"/>
      <c r="I98" s="318"/>
      <c r="J98" s="104"/>
      <c r="K98" s="318" t="s">
        <v>98</v>
      </c>
      <c r="L98" s="318"/>
      <c r="M98" s="318"/>
      <c r="N98" s="318"/>
      <c r="O98" s="318"/>
      <c r="P98" s="318"/>
      <c r="Q98" s="318"/>
      <c r="R98" s="318"/>
      <c r="S98" s="318"/>
      <c r="T98" s="318"/>
      <c r="U98" s="318"/>
      <c r="V98" s="318"/>
      <c r="W98" s="318"/>
      <c r="X98" s="318"/>
      <c r="Y98" s="318"/>
      <c r="Z98" s="318"/>
      <c r="AA98" s="318"/>
      <c r="AB98" s="318"/>
      <c r="AC98" s="318"/>
      <c r="AD98" s="318"/>
      <c r="AE98" s="318"/>
      <c r="AF98" s="318"/>
      <c r="AG98" s="285">
        <f>'2.1 - Komunikace a zpevně...'!J32</f>
        <v>0</v>
      </c>
      <c r="AH98" s="286"/>
      <c r="AI98" s="286"/>
      <c r="AJ98" s="286"/>
      <c r="AK98" s="286"/>
      <c r="AL98" s="286"/>
      <c r="AM98" s="286"/>
      <c r="AN98" s="285">
        <f t="shared" si="0"/>
        <v>0</v>
      </c>
      <c r="AO98" s="286"/>
      <c r="AP98" s="286"/>
      <c r="AQ98" s="105" t="s">
        <v>99</v>
      </c>
      <c r="AR98" s="60"/>
      <c r="AS98" s="106">
        <v>0</v>
      </c>
      <c r="AT98" s="107">
        <f t="shared" si="1"/>
        <v>0</v>
      </c>
      <c r="AU98" s="108">
        <f>'2.1 - Komunikace a zpevně...'!P128</f>
        <v>0</v>
      </c>
      <c r="AV98" s="107">
        <f>'2.1 - Komunikace a zpevně...'!J35</f>
        <v>0</v>
      </c>
      <c r="AW98" s="107">
        <f>'2.1 - Komunikace a zpevně...'!J36</f>
        <v>0</v>
      </c>
      <c r="AX98" s="107">
        <f>'2.1 - Komunikace a zpevně...'!J37</f>
        <v>0</v>
      </c>
      <c r="AY98" s="107">
        <f>'2.1 - Komunikace a zpevně...'!J38</f>
        <v>0</v>
      </c>
      <c r="AZ98" s="107">
        <f>'2.1 - Komunikace a zpevně...'!F35</f>
        <v>0</v>
      </c>
      <c r="BA98" s="107">
        <f>'2.1 - Komunikace a zpevně...'!F36</f>
        <v>0</v>
      </c>
      <c r="BB98" s="107">
        <f>'2.1 - Komunikace a zpevně...'!F37</f>
        <v>0</v>
      </c>
      <c r="BC98" s="107">
        <f>'2.1 - Komunikace a zpevně...'!F38</f>
        <v>0</v>
      </c>
      <c r="BD98" s="109">
        <f>'2.1 - Komunikace a zpevně...'!F39</f>
        <v>0</v>
      </c>
      <c r="BT98" s="110" t="s">
        <v>92</v>
      </c>
      <c r="BV98" s="110" t="s">
        <v>86</v>
      </c>
      <c r="BW98" s="110" t="s">
        <v>100</v>
      </c>
      <c r="BX98" s="110" t="s">
        <v>96</v>
      </c>
      <c r="CL98" s="110" t="s">
        <v>1</v>
      </c>
    </row>
    <row r="99" spans="1:91" s="4" customFormat="1" ht="16.5" customHeight="1">
      <c r="A99" s="93" t="s">
        <v>88</v>
      </c>
      <c r="B99" s="58"/>
      <c r="C99" s="104"/>
      <c r="D99" s="104"/>
      <c r="E99" s="318" t="s">
        <v>101</v>
      </c>
      <c r="F99" s="318"/>
      <c r="G99" s="318"/>
      <c r="H99" s="318"/>
      <c r="I99" s="318"/>
      <c r="J99" s="104"/>
      <c r="K99" s="318" t="s">
        <v>102</v>
      </c>
      <c r="L99" s="318"/>
      <c r="M99" s="318"/>
      <c r="N99" s="318"/>
      <c r="O99" s="318"/>
      <c r="P99" s="318"/>
      <c r="Q99" s="318"/>
      <c r="R99" s="318"/>
      <c r="S99" s="318"/>
      <c r="T99" s="318"/>
      <c r="U99" s="318"/>
      <c r="V99" s="318"/>
      <c r="W99" s="318"/>
      <c r="X99" s="318"/>
      <c r="Y99" s="318"/>
      <c r="Z99" s="318"/>
      <c r="AA99" s="318"/>
      <c r="AB99" s="318"/>
      <c r="AC99" s="318"/>
      <c r="AD99" s="318"/>
      <c r="AE99" s="318"/>
      <c r="AF99" s="318"/>
      <c r="AG99" s="285">
        <f>'2.2 - Sanace pláně se sou...'!J32</f>
        <v>0</v>
      </c>
      <c r="AH99" s="286"/>
      <c r="AI99" s="286"/>
      <c r="AJ99" s="286"/>
      <c r="AK99" s="286"/>
      <c r="AL99" s="286"/>
      <c r="AM99" s="286"/>
      <c r="AN99" s="285">
        <f t="shared" si="0"/>
        <v>0</v>
      </c>
      <c r="AO99" s="286"/>
      <c r="AP99" s="286"/>
      <c r="AQ99" s="105" t="s">
        <v>99</v>
      </c>
      <c r="AR99" s="60"/>
      <c r="AS99" s="106">
        <v>0</v>
      </c>
      <c r="AT99" s="107">
        <f t="shared" si="1"/>
        <v>0</v>
      </c>
      <c r="AU99" s="108">
        <f>'2.2 - Sanace pláně se sou...'!P125</f>
        <v>0</v>
      </c>
      <c r="AV99" s="107">
        <f>'2.2 - Sanace pláně se sou...'!J35</f>
        <v>0</v>
      </c>
      <c r="AW99" s="107">
        <f>'2.2 - Sanace pláně se sou...'!J36</f>
        <v>0</v>
      </c>
      <c r="AX99" s="107">
        <f>'2.2 - Sanace pláně se sou...'!J37</f>
        <v>0</v>
      </c>
      <c r="AY99" s="107">
        <f>'2.2 - Sanace pláně se sou...'!J38</f>
        <v>0</v>
      </c>
      <c r="AZ99" s="107">
        <f>'2.2 - Sanace pláně se sou...'!F35</f>
        <v>0</v>
      </c>
      <c r="BA99" s="107">
        <f>'2.2 - Sanace pláně se sou...'!F36</f>
        <v>0</v>
      </c>
      <c r="BB99" s="107">
        <f>'2.2 - Sanace pláně se sou...'!F37</f>
        <v>0</v>
      </c>
      <c r="BC99" s="107">
        <f>'2.2 - Sanace pláně se sou...'!F38</f>
        <v>0</v>
      </c>
      <c r="BD99" s="109">
        <f>'2.2 - Sanace pláně se sou...'!F39</f>
        <v>0</v>
      </c>
      <c r="BT99" s="110" t="s">
        <v>92</v>
      </c>
      <c r="BV99" s="110" t="s">
        <v>86</v>
      </c>
      <c r="BW99" s="110" t="s">
        <v>103</v>
      </c>
      <c r="BX99" s="110" t="s">
        <v>96</v>
      </c>
      <c r="CL99" s="110" t="s">
        <v>1</v>
      </c>
    </row>
    <row r="100" spans="1:91" s="7" customFormat="1" ht="16.5" customHeight="1">
      <c r="A100" s="93" t="s">
        <v>88</v>
      </c>
      <c r="B100" s="94"/>
      <c r="C100" s="95"/>
      <c r="D100" s="314" t="s">
        <v>104</v>
      </c>
      <c r="E100" s="314"/>
      <c r="F100" s="314"/>
      <c r="G100" s="314"/>
      <c r="H100" s="314"/>
      <c r="I100" s="96"/>
      <c r="J100" s="314" t="s">
        <v>105</v>
      </c>
      <c r="K100" s="314"/>
      <c r="L100" s="314"/>
      <c r="M100" s="314"/>
      <c r="N100" s="314"/>
      <c r="O100" s="314"/>
      <c r="P100" s="314"/>
      <c r="Q100" s="314"/>
      <c r="R100" s="314"/>
      <c r="S100" s="314"/>
      <c r="T100" s="314"/>
      <c r="U100" s="314"/>
      <c r="V100" s="314"/>
      <c r="W100" s="314"/>
      <c r="X100" s="314"/>
      <c r="Y100" s="314"/>
      <c r="Z100" s="314"/>
      <c r="AA100" s="314"/>
      <c r="AB100" s="314"/>
      <c r="AC100" s="314"/>
      <c r="AD100" s="314"/>
      <c r="AE100" s="314"/>
      <c r="AF100" s="314"/>
      <c r="AG100" s="281">
        <f>'3 - SO 102.1  Přístupové ...'!J30</f>
        <v>0</v>
      </c>
      <c r="AH100" s="282"/>
      <c r="AI100" s="282"/>
      <c r="AJ100" s="282"/>
      <c r="AK100" s="282"/>
      <c r="AL100" s="282"/>
      <c r="AM100" s="282"/>
      <c r="AN100" s="281">
        <f t="shared" si="0"/>
        <v>0</v>
      </c>
      <c r="AO100" s="282"/>
      <c r="AP100" s="282"/>
      <c r="AQ100" s="97" t="s">
        <v>90</v>
      </c>
      <c r="AR100" s="98"/>
      <c r="AS100" s="99">
        <v>0</v>
      </c>
      <c r="AT100" s="100">
        <f t="shared" si="1"/>
        <v>0</v>
      </c>
      <c r="AU100" s="101">
        <f>'3 - SO 102.1  Přístupové ...'!P123</f>
        <v>0</v>
      </c>
      <c r="AV100" s="100">
        <f>'3 - SO 102.1  Přístupové ...'!J33</f>
        <v>0</v>
      </c>
      <c r="AW100" s="100">
        <f>'3 - SO 102.1  Přístupové ...'!J34</f>
        <v>0</v>
      </c>
      <c r="AX100" s="100">
        <f>'3 - SO 102.1  Přístupové ...'!J35</f>
        <v>0</v>
      </c>
      <c r="AY100" s="100">
        <f>'3 - SO 102.1  Přístupové ...'!J36</f>
        <v>0</v>
      </c>
      <c r="AZ100" s="100">
        <f>'3 - SO 102.1  Přístupové ...'!F33</f>
        <v>0</v>
      </c>
      <c r="BA100" s="100">
        <f>'3 - SO 102.1  Přístupové ...'!F34</f>
        <v>0</v>
      </c>
      <c r="BB100" s="100">
        <f>'3 - SO 102.1  Přístupové ...'!F35</f>
        <v>0</v>
      </c>
      <c r="BC100" s="100">
        <f>'3 - SO 102.1  Přístupové ...'!F36</f>
        <v>0</v>
      </c>
      <c r="BD100" s="102">
        <f>'3 - SO 102.1  Přístupové ...'!F37</f>
        <v>0</v>
      </c>
      <c r="BT100" s="103" t="s">
        <v>21</v>
      </c>
      <c r="BV100" s="103" t="s">
        <v>86</v>
      </c>
      <c r="BW100" s="103" t="s">
        <v>106</v>
      </c>
      <c r="BX100" s="103" t="s">
        <v>5</v>
      </c>
      <c r="CL100" s="103" t="s">
        <v>1</v>
      </c>
      <c r="CM100" s="103" t="s">
        <v>92</v>
      </c>
    </row>
    <row r="101" spans="1:91" s="7" customFormat="1" ht="16.5" customHeight="1">
      <c r="A101" s="93" t="s">
        <v>88</v>
      </c>
      <c r="B101" s="94"/>
      <c r="C101" s="95"/>
      <c r="D101" s="314" t="s">
        <v>107</v>
      </c>
      <c r="E101" s="314"/>
      <c r="F101" s="314"/>
      <c r="G101" s="314"/>
      <c r="H101" s="314"/>
      <c r="I101" s="96"/>
      <c r="J101" s="314" t="s">
        <v>108</v>
      </c>
      <c r="K101" s="314"/>
      <c r="L101" s="314"/>
      <c r="M101" s="314"/>
      <c r="N101" s="314"/>
      <c r="O101" s="314"/>
      <c r="P101" s="314"/>
      <c r="Q101" s="314"/>
      <c r="R101" s="314"/>
      <c r="S101" s="314"/>
      <c r="T101" s="314"/>
      <c r="U101" s="314"/>
      <c r="V101" s="314"/>
      <c r="W101" s="314"/>
      <c r="X101" s="314"/>
      <c r="Y101" s="314"/>
      <c r="Z101" s="314"/>
      <c r="AA101" s="314"/>
      <c r="AB101" s="314"/>
      <c r="AC101" s="314"/>
      <c r="AD101" s="314"/>
      <c r="AE101" s="314"/>
      <c r="AF101" s="314"/>
      <c r="AG101" s="281">
        <f>'4 - SO 302  Přeložka vodo...'!J30</f>
        <v>0</v>
      </c>
      <c r="AH101" s="282"/>
      <c r="AI101" s="282"/>
      <c r="AJ101" s="282"/>
      <c r="AK101" s="282"/>
      <c r="AL101" s="282"/>
      <c r="AM101" s="282"/>
      <c r="AN101" s="281">
        <f t="shared" si="0"/>
        <v>0</v>
      </c>
      <c r="AO101" s="282"/>
      <c r="AP101" s="282"/>
      <c r="AQ101" s="97" t="s">
        <v>90</v>
      </c>
      <c r="AR101" s="98"/>
      <c r="AS101" s="99">
        <v>0</v>
      </c>
      <c r="AT101" s="100">
        <f t="shared" si="1"/>
        <v>0</v>
      </c>
      <c r="AU101" s="101">
        <f>'4 - SO 302  Přeložka vodo...'!P120</f>
        <v>0</v>
      </c>
      <c r="AV101" s="100">
        <f>'4 - SO 302  Přeložka vodo...'!J33</f>
        <v>0</v>
      </c>
      <c r="AW101" s="100">
        <f>'4 - SO 302  Přeložka vodo...'!J34</f>
        <v>0</v>
      </c>
      <c r="AX101" s="100">
        <f>'4 - SO 302  Přeložka vodo...'!J35</f>
        <v>0</v>
      </c>
      <c r="AY101" s="100">
        <f>'4 - SO 302  Přeložka vodo...'!J36</f>
        <v>0</v>
      </c>
      <c r="AZ101" s="100">
        <f>'4 - SO 302  Přeložka vodo...'!F33</f>
        <v>0</v>
      </c>
      <c r="BA101" s="100">
        <f>'4 - SO 302  Přeložka vodo...'!F34</f>
        <v>0</v>
      </c>
      <c r="BB101" s="100">
        <f>'4 - SO 302  Přeložka vodo...'!F35</f>
        <v>0</v>
      </c>
      <c r="BC101" s="100">
        <f>'4 - SO 302  Přeložka vodo...'!F36</f>
        <v>0</v>
      </c>
      <c r="BD101" s="102">
        <f>'4 - SO 302  Přeložka vodo...'!F37</f>
        <v>0</v>
      </c>
      <c r="BT101" s="103" t="s">
        <v>21</v>
      </c>
      <c r="BV101" s="103" t="s">
        <v>86</v>
      </c>
      <c r="BW101" s="103" t="s">
        <v>109</v>
      </c>
      <c r="BX101" s="103" t="s">
        <v>5</v>
      </c>
      <c r="CL101" s="103" t="s">
        <v>1</v>
      </c>
      <c r="CM101" s="103" t="s">
        <v>92</v>
      </c>
    </row>
    <row r="102" spans="1:91" s="7" customFormat="1" ht="16.5" customHeight="1">
      <c r="A102" s="93" t="s">
        <v>88</v>
      </c>
      <c r="B102" s="94"/>
      <c r="C102" s="95"/>
      <c r="D102" s="314" t="s">
        <v>110</v>
      </c>
      <c r="E102" s="314"/>
      <c r="F102" s="314"/>
      <c r="G102" s="314"/>
      <c r="H102" s="314"/>
      <c r="I102" s="96"/>
      <c r="J102" s="314" t="s">
        <v>111</v>
      </c>
      <c r="K102" s="314"/>
      <c r="L102" s="314"/>
      <c r="M102" s="314"/>
      <c r="N102" s="314"/>
      <c r="O102" s="314"/>
      <c r="P102" s="314"/>
      <c r="Q102" s="314"/>
      <c r="R102" s="314"/>
      <c r="S102" s="314"/>
      <c r="T102" s="314"/>
      <c r="U102" s="314"/>
      <c r="V102" s="314"/>
      <c r="W102" s="314"/>
      <c r="X102" s="314"/>
      <c r="Y102" s="314"/>
      <c r="Z102" s="314"/>
      <c r="AA102" s="314"/>
      <c r="AB102" s="314"/>
      <c r="AC102" s="314"/>
      <c r="AD102" s="314"/>
      <c r="AE102" s="314"/>
      <c r="AF102" s="314"/>
      <c r="AG102" s="281">
        <f>'5 - SO 401.1  Veřejné osv...'!J30</f>
        <v>0</v>
      </c>
      <c r="AH102" s="282"/>
      <c r="AI102" s="282"/>
      <c r="AJ102" s="282"/>
      <c r="AK102" s="282"/>
      <c r="AL102" s="282"/>
      <c r="AM102" s="282"/>
      <c r="AN102" s="281">
        <f t="shared" si="0"/>
        <v>0</v>
      </c>
      <c r="AO102" s="282"/>
      <c r="AP102" s="282"/>
      <c r="AQ102" s="97" t="s">
        <v>90</v>
      </c>
      <c r="AR102" s="98"/>
      <c r="AS102" s="99">
        <v>0</v>
      </c>
      <c r="AT102" s="100">
        <f t="shared" si="1"/>
        <v>0</v>
      </c>
      <c r="AU102" s="101">
        <f>'5 - SO 401.1  Veřejné osv...'!P121</f>
        <v>0</v>
      </c>
      <c r="AV102" s="100">
        <f>'5 - SO 401.1  Veřejné osv...'!J33</f>
        <v>0</v>
      </c>
      <c r="AW102" s="100">
        <f>'5 - SO 401.1  Veřejné osv...'!J34</f>
        <v>0</v>
      </c>
      <c r="AX102" s="100">
        <f>'5 - SO 401.1  Veřejné osv...'!J35</f>
        <v>0</v>
      </c>
      <c r="AY102" s="100">
        <f>'5 - SO 401.1  Veřejné osv...'!J36</f>
        <v>0</v>
      </c>
      <c r="AZ102" s="100">
        <f>'5 - SO 401.1  Veřejné osv...'!F33</f>
        <v>0</v>
      </c>
      <c r="BA102" s="100">
        <f>'5 - SO 401.1  Veřejné osv...'!F34</f>
        <v>0</v>
      </c>
      <c r="BB102" s="100">
        <f>'5 - SO 401.1  Veřejné osv...'!F35</f>
        <v>0</v>
      </c>
      <c r="BC102" s="100">
        <f>'5 - SO 401.1  Veřejné osv...'!F36</f>
        <v>0</v>
      </c>
      <c r="BD102" s="102">
        <f>'5 - SO 401.1  Veřejné osv...'!F37</f>
        <v>0</v>
      </c>
      <c r="BT102" s="103" t="s">
        <v>21</v>
      </c>
      <c r="BV102" s="103" t="s">
        <v>86</v>
      </c>
      <c r="BW102" s="103" t="s">
        <v>112</v>
      </c>
      <c r="BX102" s="103" t="s">
        <v>5</v>
      </c>
      <c r="CL102" s="103" t="s">
        <v>1</v>
      </c>
      <c r="CM102" s="103" t="s">
        <v>92</v>
      </c>
    </row>
    <row r="103" spans="1:91" s="7" customFormat="1" ht="16.5" customHeight="1">
      <c r="A103" s="93" t="s">
        <v>88</v>
      </c>
      <c r="B103" s="94"/>
      <c r="C103" s="95"/>
      <c r="D103" s="314" t="s">
        <v>113</v>
      </c>
      <c r="E103" s="314"/>
      <c r="F103" s="314"/>
      <c r="G103" s="314"/>
      <c r="H103" s="314"/>
      <c r="I103" s="96"/>
      <c r="J103" s="314" t="s">
        <v>114</v>
      </c>
      <c r="K103" s="314"/>
      <c r="L103" s="314"/>
      <c r="M103" s="314"/>
      <c r="N103" s="314"/>
      <c r="O103" s="314"/>
      <c r="P103" s="314"/>
      <c r="Q103" s="314"/>
      <c r="R103" s="314"/>
      <c r="S103" s="314"/>
      <c r="T103" s="314"/>
      <c r="U103" s="314"/>
      <c r="V103" s="314"/>
      <c r="W103" s="314"/>
      <c r="X103" s="314"/>
      <c r="Y103" s="314"/>
      <c r="Z103" s="314"/>
      <c r="AA103" s="314"/>
      <c r="AB103" s="314"/>
      <c r="AC103" s="314"/>
      <c r="AD103" s="314"/>
      <c r="AE103" s="314"/>
      <c r="AF103" s="314"/>
      <c r="AG103" s="281">
        <f>'6 - SO 403.1  Ochrana sdě...'!J30</f>
        <v>0</v>
      </c>
      <c r="AH103" s="282"/>
      <c r="AI103" s="282"/>
      <c r="AJ103" s="282"/>
      <c r="AK103" s="282"/>
      <c r="AL103" s="282"/>
      <c r="AM103" s="282"/>
      <c r="AN103" s="281">
        <f t="shared" si="0"/>
        <v>0</v>
      </c>
      <c r="AO103" s="282"/>
      <c r="AP103" s="282"/>
      <c r="AQ103" s="97" t="s">
        <v>90</v>
      </c>
      <c r="AR103" s="98"/>
      <c r="AS103" s="99">
        <v>0</v>
      </c>
      <c r="AT103" s="100">
        <f t="shared" si="1"/>
        <v>0</v>
      </c>
      <c r="AU103" s="101">
        <f>'6 - SO 403.1  Ochrana sdě...'!P119</f>
        <v>0</v>
      </c>
      <c r="AV103" s="100">
        <f>'6 - SO 403.1  Ochrana sdě...'!J33</f>
        <v>0</v>
      </c>
      <c r="AW103" s="100">
        <f>'6 - SO 403.1  Ochrana sdě...'!J34</f>
        <v>0</v>
      </c>
      <c r="AX103" s="100">
        <f>'6 - SO 403.1  Ochrana sdě...'!J35</f>
        <v>0</v>
      </c>
      <c r="AY103" s="100">
        <f>'6 - SO 403.1  Ochrana sdě...'!J36</f>
        <v>0</v>
      </c>
      <c r="AZ103" s="100">
        <f>'6 - SO 403.1  Ochrana sdě...'!F33</f>
        <v>0</v>
      </c>
      <c r="BA103" s="100">
        <f>'6 - SO 403.1  Ochrana sdě...'!F34</f>
        <v>0</v>
      </c>
      <c r="BB103" s="100">
        <f>'6 - SO 403.1  Ochrana sdě...'!F35</f>
        <v>0</v>
      </c>
      <c r="BC103" s="100">
        <f>'6 - SO 403.1  Ochrana sdě...'!F36</f>
        <v>0</v>
      </c>
      <c r="BD103" s="102">
        <f>'6 - SO 403.1  Ochrana sdě...'!F37</f>
        <v>0</v>
      </c>
      <c r="BT103" s="103" t="s">
        <v>21</v>
      </c>
      <c r="BV103" s="103" t="s">
        <v>86</v>
      </c>
      <c r="BW103" s="103" t="s">
        <v>115</v>
      </c>
      <c r="BX103" s="103" t="s">
        <v>5</v>
      </c>
      <c r="CL103" s="103" t="s">
        <v>1</v>
      </c>
      <c r="CM103" s="103" t="s">
        <v>92</v>
      </c>
    </row>
    <row r="104" spans="1:91" s="7" customFormat="1" ht="16.5" customHeight="1">
      <c r="A104" s="93" t="s">
        <v>88</v>
      </c>
      <c r="B104" s="94"/>
      <c r="C104" s="95"/>
      <c r="D104" s="314" t="s">
        <v>116</v>
      </c>
      <c r="E104" s="314"/>
      <c r="F104" s="314"/>
      <c r="G104" s="314"/>
      <c r="H104" s="314"/>
      <c r="I104" s="96"/>
      <c r="J104" s="314" t="s">
        <v>117</v>
      </c>
      <c r="K104" s="314"/>
      <c r="L104" s="314"/>
      <c r="M104" s="314"/>
      <c r="N104" s="314"/>
      <c r="O104" s="314"/>
      <c r="P104" s="314"/>
      <c r="Q104" s="314"/>
      <c r="R104" s="314"/>
      <c r="S104" s="314"/>
      <c r="T104" s="314"/>
      <c r="U104" s="314"/>
      <c r="V104" s="314"/>
      <c r="W104" s="314"/>
      <c r="X104" s="314"/>
      <c r="Y104" s="314"/>
      <c r="Z104" s="314"/>
      <c r="AA104" s="314"/>
      <c r="AB104" s="314"/>
      <c r="AC104" s="314"/>
      <c r="AD104" s="314"/>
      <c r="AE104" s="314"/>
      <c r="AF104" s="314"/>
      <c r="AG104" s="281">
        <f>'7 - SO 501  Přeložka plyn...'!J30</f>
        <v>0</v>
      </c>
      <c r="AH104" s="282"/>
      <c r="AI104" s="282"/>
      <c r="AJ104" s="282"/>
      <c r="AK104" s="282"/>
      <c r="AL104" s="282"/>
      <c r="AM104" s="282"/>
      <c r="AN104" s="281">
        <f t="shared" si="0"/>
        <v>0</v>
      </c>
      <c r="AO104" s="282"/>
      <c r="AP104" s="282"/>
      <c r="AQ104" s="97" t="s">
        <v>90</v>
      </c>
      <c r="AR104" s="98"/>
      <c r="AS104" s="99">
        <v>0</v>
      </c>
      <c r="AT104" s="100">
        <f t="shared" si="1"/>
        <v>0</v>
      </c>
      <c r="AU104" s="101">
        <f>'7 - SO 501  Přeložka plyn...'!P124</f>
        <v>0</v>
      </c>
      <c r="AV104" s="100">
        <f>'7 - SO 501  Přeložka plyn...'!J33</f>
        <v>0</v>
      </c>
      <c r="AW104" s="100">
        <f>'7 - SO 501  Přeložka plyn...'!J34</f>
        <v>0</v>
      </c>
      <c r="AX104" s="100">
        <f>'7 - SO 501  Přeložka plyn...'!J35</f>
        <v>0</v>
      </c>
      <c r="AY104" s="100">
        <f>'7 - SO 501  Přeložka plyn...'!J36</f>
        <v>0</v>
      </c>
      <c r="AZ104" s="100">
        <f>'7 - SO 501  Přeložka plyn...'!F33</f>
        <v>0</v>
      </c>
      <c r="BA104" s="100">
        <f>'7 - SO 501  Přeložka plyn...'!F34</f>
        <v>0</v>
      </c>
      <c r="BB104" s="100">
        <f>'7 - SO 501  Přeložka plyn...'!F35</f>
        <v>0</v>
      </c>
      <c r="BC104" s="100">
        <f>'7 - SO 501  Přeložka plyn...'!F36</f>
        <v>0</v>
      </c>
      <c r="BD104" s="102">
        <f>'7 - SO 501  Přeložka plyn...'!F37</f>
        <v>0</v>
      </c>
      <c r="BT104" s="103" t="s">
        <v>21</v>
      </c>
      <c r="BV104" s="103" t="s">
        <v>86</v>
      </c>
      <c r="BW104" s="103" t="s">
        <v>118</v>
      </c>
      <c r="BX104" s="103" t="s">
        <v>5</v>
      </c>
      <c r="CL104" s="103" t="s">
        <v>1</v>
      </c>
      <c r="CM104" s="103" t="s">
        <v>92</v>
      </c>
    </row>
    <row r="105" spans="1:91" s="7" customFormat="1" ht="16.5" customHeight="1">
      <c r="A105" s="93" t="s">
        <v>88</v>
      </c>
      <c r="B105" s="94"/>
      <c r="C105" s="95"/>
      <c r="D105" s="314" t="s">
        <v>119</v>
      </c>
      <c r="E105" s="314"/>
      <c r="F105" s="314"/>
      <c r="G105" s="314"/>
      <c r="H105" s="314"/>
      <c r="I105" s="96"/>
      <c r="J105" s="314" t="s">
        <v>120</v>
      </c>
      <c r="K105" s="314"/>
      <c r="L105" s="314"/>
      <c r="M105" s="314"/>
      <c r="N105" s="314"/>
      <c r="O105" s="314"/>
      <c r="P105" s="314"/>
      <c r="Q105" s="314"/>
      <c r="R105" s="314"/>
      <c r="S105" s="314"/>
      <c r="T105" s="314"/>
      <c r="U105" s="314"/>
      <c r="V105" s="314"/>
      <c r="W105" s="314"/>
      <c r="X105" s="314"/>
      <c r="Y105" s="314"/>
      <c r="Z105" s="314"/>
      <c r="AA105" s="314"/>
      <c r="AB105" s="314"/>
      <c r="AC105" s="314"/>
      <c r="AD105" s="314"/>
      <c r="AE105" s="314"/>
      <c r="AF105" s="314"/>
      <c r="AG105" s="281">
        <f>'8 - SO 801.1  Vegetační ú...'!J30</f>
        <v>0</v>
      </c>
      <c r="AH105" s="282"/>
      <c r="AI105" s="282"/>
      <c r="AJ105" s="282"/>
      <c r="AK105" s="282"/>
      <c r="AL105" s="282"/>
      <c r="AM105" s="282"/>
      <c r="AN105" s="281">
        <f t="shared" si="0"/>
        <v>0</v>
      </c>
      <c r="AO105" s="282"/>
      <c r="AP105" s="282"/>
      <c r="AQ105" s="97" t="s">
        <v>90</v>
      </c>
      <c r="AR105" s="98"/>
      <c r="AS105" s="99">
        <v>0</v>
      </c>
      <c r="AT105" s="100">
        <f t="shared" si="1"/>
        <v>0</v>
      </c>
      <c r="AU105" s="101">
        <f>'8 - SO 801.1  Vegetační ú...'!P128</f>
        <v>0</v>
      </c>
      <c r="AV105" s="100">
        <f>'8 - SO 801.1  Vegetační ú...'!J33</f>
        <v>0</v>
      </c>
      <c r="AW105" s="100">
        <f>'8 - SO 801.1  Vegetační ú...'!J34</f>
        <v>0</v>
      </c>
      <c r="AX105" s="100">
        <f>'8 - SO 801.1  Vegetační ú...'!J35</f>
        <v>0</v>
      </c>
      <c r="AY105" s="100">
        <f>'8 - SO 801.1  Vegetační ú...'!J36</f>
        <v>0</v>
      </c>
      <c r="AZ105" s="100">
        <f>'8 - SO 801.1  Vegetační ú...'!F33</f>
        <v>0</v>
      </c>
      <c r="BA105" s="100">
        <f>'8 - SO 801.1  Vegetační ú...'!F34</f>
        <v>0</v>
      </c>
      <c r="BB105" s="100">
        <f>'8 - SO 801.1  Vegetační ú...'!F35</f>
        <v>0</v>
      </c>
      <c r="BC105" s="100">
        <f>'8 - SO 801.1  Vegetační ú...'!F36</f>
        <v>0</v>
      </c>
      <c r="BD105" s="102">
        <f>'8 - SO 801.1  Vegetační ú...'!F37</f>
        <v>0</v>
      </c>
      <c r="BT105" s="103" t="s">
        <v>21</v>
      </c>
      <c r="BV105" s="103" t="s">
        <v>86</v>
      </c>
      <c r="BW105" s="103" t="s">
        <v>121</v>
      </c>
      <c r="BX105" s="103" t="s">
        <v>5</v>
      </c>
      <c r="CL105" s="103" t="s">
        <v>1</v>
      </c>
      <c r="CM105" s="103" t="s">
        <v>92</v>
      </c>
    </row>
    <row r="106" spans="1:91" s="7" customFormat="1" ht="24.75" customHeight="1">
      <c r="A106" s="93" t="s">
        <v>88</v>
      </c>
      <c r="B106" s="94"/>
      <c r="C106" s="95"/>
      <c r="D106" s="314" t="s">
        <v>122</v>
      </c>
      <c r="E106" s="314"/>
      <c r="F106" s="314"/>
      <c r="G106" s="314"/>
      <c r="H106" s="314"/>
      <c r="I106" s="96"/>
      <c r="J106" s="314" t="s">
        <v>123</v>
      </c>
      <c r="K106" s="314"/>
      <c r="L106" s="314"/>
      <c r="M106" s="314"/>
      <c r="N106" s="314"/>
      <c r="O106" s="314"/>
      <c r="P106" s="314"/>
      <c r="Q106" s="314"/>
      <c r="R106" s="314"/>
      <c r="S106" s="314"/>
      <c r="T106" s="314"/>
      <c r="U106" s="314"/>
      <c r="V106" s="314"/>
      <c r="W106" s="314"/>
      <c r="X106" s="314"/>
      <c r="Y106" s="314"/>
      <c r="Z106" s="314"/>
      <c r="AA106" s="314"/>
      <c r="AB106" s="314"/>
      <c r="AC106" s="314"/>
      <c r="AD106" s="314"/>
      <c r="AE106" s="314"/>
      <c r="AF106" s="314"/>
      <c r="AG106" s="281">
        <f>'9 - SO 901.1  Polopodzemn...'!J30</f>
        <v>0</v>
      </c>
      <c r="AH106" s="282"/>
      <c r="AI106" s="282"/>
      <c r="AJ106" s="282"/>
      <c r="AK106" s="282"/>
      <c r="AL106" s="282"/>
      <c r="AM106" s="282"/>
      <c r="AN106" s="281">
        <f t="shared" si="0"/>
        <v>0</v>
      </c>
      <c r="AO106" s="282"/>
      <c r="AP106" s="282"/>
      <c r="AQ106" s="97" t="s">
        <v>90</v>
      </c>
      <c r="AR106" s="98"/>
      <c r="AS106" s="111">
        <v>0</v>
      </c>
      <c r="AT106" s="112">
        <f t="shared" si="1"/>
        <v>0</v>
      </c>
      <c r="AU106" s="113">
        <f>'9 - SO 901.1  Polopodzemn...'!P122</f>
        <v>0</v>
      </c>
      <c r="AV106" s="112">
        <f>'9 - SO 901.1  Polopodzemn...'!J33</f>
        <v>0</v>
      </c>
      <c r="AW106" s="112">
        <f>'9 - SO 901.1  Polopodzemn...'!J34</f>
        <v>0</v>
      </c>
      <c r="AX106" s="112">
        <f>'9 - SO 901.1  Polopodzemn...'!J35</f>
        <v>0</v>
      </c>
      <c r="AY106" s="112">
        <f>'9 - SO 901.1  Polopodzemn...'!J36</f>
        <v>0</v>
      </c>
      <c r="AZ106" s="112">
        <f>'9 - SO 901.1  Polopodzemn...'!F33</f>
        <v>0</v>
      </c>
      <c r="BA106" s="112">
        <f>'9 - SO 901.1  Polopodzemn...'!F34</f>
        <v>0</v>
      </c>
      <c r="BB106" s="112">
        <f>'9 - SO 901.1  Polopodzemn...'!F35</f>
        <v>0</v>
      </c>
      <c r="BC106" s="112">
        <f>'9 - SO 901.1  Polopodzemn...'!F36</f>
        <v>0</v>
      </c>
      <c r="BD106" s="114">
        <f>'9 - SO 901.1  Polopodzemn...'!F37</f>
        <v>0</v>
      </c>
      <c r="BT106" s="103" t="s">
        <v>21</v>
      </c>
      <c r="BV106" s="103" t="s">
        <v>86</v>
      </c>
      <c r="BW106" s="103" t="s">
        <v>124</v>
      </c>
      <c r="BX106" s="103" t="s">
        <v>5</v>
      </c>
      <c r="CL106" s="103" t="s">
        <v>1</v>
      </c>
      <c r="CM106" s="103" t="s">
        <v>92</v>
      </c>
    </row>
    <row r="107" spans="1:91" s="2" customFormat="1" ht="30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9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</row>
    <row r="108" spans="1:91" s="2" customFormat="1" ht="6.9" customHeight="1">
      <c r="A108" s="34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  <c r="AB108" s="55"/>
      <c r="AC108" s="55"/>
      <c r="AD108" s="55"/>
      <c r="AE108" s="55"/>
      <c r="AF108" s="55"/>
      <c r="AG108" s="55"/>
      <c r="AH108" s="55"/>
      <c r="AI108" s="55"/>
      <c r="AJ108" s="55"/>
      <c r="AK108" s="55"/>
      <c r="AL108" s="55"/>
      <c r="AM108" s="55"/>
      <c r="AN108" s="55"/>
      <c r="AO108" s="55"/>
      <c r="AP108" s="55"/>
      <c r="AQ108" s="55"/>
      <c r="AR108" s="39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</row>
  </sheetData>
  <sheetProtection algorithmName="SHA-512" hashValue="Qg/rBh3/z9Or1CtNHTh4HWtWNCcrmuJ1NZMWU73621PvVKckCDEJUwccSNXVDkitl7mf9FKKBBcwXFnZs4/Myw==" saltValue="wQ+W0tnfSY7apIw+B+DELo1VH5M9DmI4az47XJbxdDY2Bb0IvJ0xIfM27LoY0u6qTm4YEGHIeKFTHswwaI+RPw==" spinCount="100000" sheet="1" objects="1" scenarios="1" formatColumns="0" formatRows="0"/>
  <mergeCells count="86">
    <mergeCell ref="C92:G92"/>
    <mergeCell ref="D97:H97"/>
    <mergeCell ref="D104:H104"/>
    <mergeCell ref="D103:H103"/>
    <mergeCell ref="D102:H102"/>
    <mergeCell ref="D101:H101"/>
    <mergeCell ref="D95:H95"/>
    <mergeCell ref="D100:H100"/>
    <mergeCell ref="D96:H96"/>
    <mergeCell ref="E98:I98"/>
    <mergeCell ref="E99:I99"/>
    <mergeCell ref="I92:AF92"/>
    <mergeCell ref="J97:AF97"/>
    <mergeCell ref="J96:AF96"/>
    <mergeCell ref="J104:AF104"/>
    <mergeCell ref="J100:AF100"/>
    <mergeCell ref="J95:AF95"/>
    <mergeCell ref="J101:AF101"/>
    <mergeCell ref="J102:AF102"/>
    <mergeCell ref="J103:AF103"/>
    <mergeCell ref="K99:AF99"/>
    <mergeCell ref="K98:AF98"/>
    <mergeCell ref="L85:AO85"/>
    <mergeCell ref="D105:H105"/>
    <mergeCell ref="J105:AF105"/>
    <mergeCell ref="D106:H106"/>
    <mergeCell ref="J106:AF106"/>
    <mergeCell ref="AG94:AM94"/>
    <mergeCell ref="AG104:AM104"/>
    <mergeCell ref="AN101:AP101"/>
    <mergeCell ref="AN102:AP102"/>
    <mergeCell ref="AN96:AP96"/>
    <mergeCell ref="AN95:AP95"/>
    <mergeCell ref="AN103:AP103"/>
    <mergeCell ref="AN97:AP97"/>
    <mergeCell ref="AN104:AP104"/>
    <mergeCell ref="AN100:AP100"/>
    <mergeCell ref="AN92:AP9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98:AM98"/>
    <mergeCell ref="AG103:AM103"/>
    <mergeCell ref="AG102:AM102"/>
    <mergeCell ref="AG92:AM92"/>
    <mergeCell ref="AG97:AM97"/>
    <mergeCell ref="AG101:AM101"/>
    <mergeCell ref="AG95:AM95"/>
    <mergeCell ref="AG100:AM100"/>
    <mergeCell ref="AG96:AM96"/>
    <mergeCell ref="AG99:AM99"/>
    <mergeCell ref="AM90:AP90"/>
    <mergeCell ref="AM89:AP89"/>
    <mergeCell ref="AM87:AN87"/>
    <mergeCell ref="AN99:AP99"/>
    <mergeCell ref="AN98:AP98"/>
    <mergeCell ref="AS89:AT91"/>
    <mergeCell ref="AN105:AP105"/>
    <mergeCell ref="AG105:AM105"/>
    <mergeCell ref="AN106:AP106"/>
    <mergeCell ref="AG106:AM106"/>
    <mergeCell ref="AN94:AP94"/>
  </mergeCells>
  <hyperlinks>
    <hyperlink ref="A95" location="'0 - Ostatní a vedlejší ná...'!C2" display="/"/>
    <hyperlink ref="A96" location="'1 - SO 001.1  Příprava území'!C2" display="/"/>
    <hyperlink ref="A98" location="'2.1 - Komunikace a zpevně...'!C2" display="/"/>
    <hyperlink ref="A99" location="'2.2 - Sanace pláně se sou...'!C2" display="/"/>
    <hyperlink ref="A100" location="'3 - SO 102.1  Přístupové ...'!C2" display="/"/>
    <hyperlink ref="A101" location="'4 - SO 302  Přeložka vodo...'!C2" display="/"/>
    <hyperlink ref="A102" location="'5 - SO 401.1  Veřejné osv...'!C2" display="/"/>
    <hyperlink ref="A103" location="'6 - SO 403.1  Ochrana sdě...'!C2" display="/"/>
    <hyperlink ref="A104" location="'7 - SO 501  Přeložka plyn...'!C2" display="/"/>
    <hyperlink ref="A105" location="'8 - SO 801.1  Vegetační ú...'!C2" display="/"/>
    <hyperlink ref="A106" location="'9 - SO 901.1  Polopodzem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2"/>
  <sheetViews>
    <sheetView showGridLines="0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115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15"/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118</v>
      </c>
    </row>
    <row r="3" spans="1:46" s="1" customFormat="1" ht="6.9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92</v>
      </c>
    </row>
    <row r="4" spans="1:46" s="1" customFormat="1" ht="24.9" customHeight="1">
      <c r="B4" s="20"/>
      <c r="D4" s="119" t="s">
        <v>125</v>
      </c>
      <c r="I4" s="115"/>
      <c r="L4" s="20"/>
      <c r="M4" s="120" t="s">
        <v>10</v>
      </c>
      <c r="AT4" s="17" t="s">
        <v>4</v>
      </c>
    </row>
    <row r="5" spans="1:46" s="1" customFormat="1" ht="6.9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3" t="str">
        <f>'Rekapitulace stavby'!K6</f>
        <v>Rekonstrukce ulice Malé Jablunkovské - 1.etapa</v>
      </c>
      <c r="F7" s="324"/>
      <c r="G7" s="324"/>
      <c r="H7" s="324"/>
      <c r="I7" s="115"/>
      <c r="L7" s="20"/>
    </row>
    <row r="8" spans="1:46" s="2" customFormat="1" ht="12" customHeight="1">
      <c r="A8" s="34"/>
      <c r="B8" s="39"/>
      <c r="C8" s="34"/>
      <c r="D8" s="121" t="s">
        <v>126</v>
      </c>
      <c r="E8" s="34"/>
      <c r="F8" s="34"/>
      <c r="G8" s="34"/>
      <c r="H8" s="34"/>
      <c r="I8" s="122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25" t="s">
        <v>1108</v>
      </c>
      <c r="F9" s="326"/>
      <c r="G9" s="326"/>
      <c r="H9" s="326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21" t="s">
        <v>19</v>
      </c>
      <c r="E11" s="34"/>
      <c r="F11" s="110" t="s">
        <v>1</v>
      </c>
      <c r="G11" s="34"/>
      <c r="H11" s="34"/>
      <c r="I11" s="123" t="s">
        <v>20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1" t="s">
        <v>22</v>
      </c>
      <c r="E12" s="34"/>
      <c r="F12" s="110" t="s">
        <v>23</v>
      </c>
      <c r="G12" s="34"/>
      <c r="H12" s="34"/>
      <c r="I12" s="123" t="s">
        <v>24</v>
      </c>
      <c r="J12" s="124" t="str">
        <f>'Rekapitulace stavby'!AN8</f>
        <v>14. 1. 2020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122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28</v>
      </c>
      <c r="E14" s="34"/>
      <c r="F14" s="34"/>
      <c r="G14" s="34"/>
      <c r="H14" s="34"/>
      <c r="I14" s="123" t="s">
        <v>29</v>
      </c>
      <c r="J14" s="110" t="s">
        <v>30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">
        <v>31</v>
      </c>
      <c r="F15" s="34"/>
      <c r="G15" s="34"/>
      <c r="H15" s="34"/>
      <c r="I15" s="123" t="s">
        <v>32</v>
      </c>
      <c r="J15" s="110" t="s">
        <v>33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122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21" t="s">
        <v>34</v>
      </c>
      <c r="E17" s="34"/>
      <c r="F17" s="34"/>
      <c r="G17" s="34"/>
      <c r="H17" s="34"/>
      <c r="I17" s="123" t="s">
        <v>29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7" t="str">
        <f>'Rekapitulace stavby'!E14</f>
        <v>Vyplň údaj</v>
      </c>
      <c r="F18" s="328"/>
      <c r="G18" s="328"/>
      <c r="H18" s="328"/>
      <c r="I18" s="123" t="s">
        <v>32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122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21" t="s">
        <v>36</v>
      </c>
      <c r="E20" s="34"/>
      <c r="F20" s="34"/>
      <c r="G20" s="34"/>
      <c r="H20" s="34"/>
      <c r="I20" s="123" t="s">
        <v>29</v>
      </c>
      <c r="J20" s="110" t="s">
        <v>37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">
        <v>39</v>
      </c>
      <c r="F21" s="34"/>
      <c r="G21" s="34"/>
      <c r="H21" s="34"/>
      <c r="I21" s="123" t="s">
        <v>32</v>
      </c>
      <c r="J21" s="110" t="s">
        <v>40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122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21" t="s">
        <v>41</v>
      </c>
      <c r="E23" s="34"/>
      <c r="F23" s="34"/>
      <c r="G23" s="34"/>
      <c r="H23" s="34"/>
      <c r="I23" s="123" t="s">
        <v>29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23" t="s">
        <v>32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122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21" t="s">
        <v>43</v>
      </c>
      <c r="E26" s="34"/>
      <c r="F26" s="34"/>
      <c r="G26" s="34"/>
      <c r="H26" s="34"/>
      <c r="I26" s="122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5"/>
      <c r="B27" s="126"/>
      <c r="C27" s="125"/>
      <c r="D27" s="125"/>
      <c r="E27" s="329" t="s">
        <v>1</v>
      </c>
      <c r="F27" s="329"/>
      <c r="G27" s="329"/>
      <c r="H27" s="329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29"/>
      <c r="E29" s="129"/>
      <c r="F29" s="129"/>
      <c r="G29" s="129"/>
      <c r="H29" s="129"/>
      <c r="I29" s="130"/>
      <c r="J29" s="129"/>
      <c r="K29" s="12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31" t="s">
        <v>44</v>
      </c>
      <c r="E30" s="34"/>
      <c r="F30" s="34"/>
      <c r="G30" s="34"/>
      <c r="H30" s="34"/>
      <c r="I30" s="122"/>
      <c r="J30" s="132">
        <f>ROUND(J124,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33" t="s">
        <v>46</v>
      </c>
      <c r="G32" s="34"/>
      <c r="H32" s="34"/>
      <c r="I32" s="134" t="s">
        <v>45</v>
      </c>
      <c r="J32" s="133" t="s">
        <v>47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35" t="s">
        <v>48</v>
      </c>
      <c r="E33" s="121" t="s">
        <v>49</v>
      </c>
      <c r="F33" s="136">
        <f>ROUND((SUM(BE124:BE191)),  2)</f>
        <v>0</v>
      </c>
      <c r="G33" s="34"/>
      <c r="H33" s="34"/>
      <c r="I33" s="137">
        <v>0.21</v>
      </c>
      <c r="J33" s="136">
        <f>ROUND(((SUM(BE124:BE191))*I33),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21" t="s">
        <v>50</v>
      </c>
      <c r="F34" s="136">
        <f>ROUND((SUM(BF124:BF191)),  2)</f>
        <v>0</v>
      </c>
      <c r="G34" s="34"/>
      <c r="H34" s="34"/>
      <c r="I34" s="137">
        <v>0.15</v>
      </c>
      <c r="J34" s="136">
        <f>ROUND(((SUM(BF124:BF191))*I34),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21" t="s">
        <v>51</v>
      </c>
      <c r="F35" s="136">
        <f>ROUND((SUM(BG124:BG191)),  2)</f>
        <v>0</v>
      </c>
      <c r="G35" s="34"/>
      <c r="H35" s="34"/>
      <c r="I35" s="137">
        <v>0.21</v>
      </c>
      <c r="J35" s="136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21" t="s">
        <v>52</v>
      </c>
      <c r="F36" s="136">
        <f>ROUND((SUM(BH124:BH191)),  2)</f>
        <v>0</v>
      </c>
      <c r="G36" s="34"/>
      <c r="H36" s="34"/>
      <c r="I36" s="137">
        <v>0.15</v>
      </c>
      <c r="J36" s="136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21" t="s">
        <v>53</v>
      </c>
      <c r="F37" s="136">
        <f>ROUND((SUM(BI124:BI191)),  2)</f>
        <v>0</v>
      </c>
      <c r="G37" s="34"/>
      <c r="H37" s="34"/>
      <c r="I37" s="137">
        <v>0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122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8"/>
      <c r="D39" s="139" t="s">
        <v>54</v>
      </c>
      <c r="E39" s="140"/>
      <c r="F39" s="140"/>
      <c r="G39" s="141" t="s">
        <v>55</v>
      </c>
      <c r="H39" s="142" t="s">
        <v>56</v>
      </c>
      <c r="I39" s="143"/>
      <c r="J39" s="144">
        <f>SUM(J30:J37)</f>
        <v>0</v>
      </c>
      <c r="K39" s="145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" customHeight="1">
      <c r="B41" s="20"/>
      <c r="I41" s="115"/>
      <c r="L41" s="20"/>
    </row>
    <row r="42" spans="1:31" s="1" customFormat="1" ht="14.4" customHeight="1">
      <c r="B42" s="20"/>
      <c r="I42" s="115"/>
      <c r="L42" s="20"/>
    </row>
    <row r="43" spans="1:31" s="1" customFormat="1" ht="14.4" customHeight="1">
      <c r="B43" s="20"/>
      <c r="I43" s="115"/>
      <c r="L43" s="20"/>
    </row>
    <row r="44" spans="1:31" s="1" customFormat="1" ht="14.4" customHeight="1">
      <c r="B44" s="20"/>
      <c r="I44" s="115"/>
      <c r="L44" s="20"/>
    </row>
    <row r="45" spans="1:31" s="1" customFormat="1" ht="14.4" customHeight="1">
      <c r="B45" s="20"/>
      <c r="I45" s="115"/>
      <c r="L45" s="20"/>
    </row>
    <row r="46" spans="1:31" s="1" customFormat="1" ht="14.4" customHeight="1">
      <c r="B46" s="20"/>
      <c r="I46" s="115"/>
      <c r="L46" s="20"/>
    </row>
    <row r="47" spans="1:31" s="1" customFormat="1" ht="14.4" customHeight="1">
      <c r="B47" s="20"/>
      <c r="I47" s="115"/>
      <c r="L47" s="20"/>
    </row>
    <row r="48" spans="1:31" s="1" customFormat="1" ht="14.4" customHeight="1">
      <c r="B48" s="20"/>
      <c r="I48" s="115"/>
      <c r="L48" s="20"/>
    </row>
    <row r="49" spans="1:31" s="1" customFormat="1" ht="14.4" customHeight="1">
      <c r="B49" s="20"/>
      <c r="I49" s="115"/>
      <c r="L49" s="20"/>
    </row>
    <row r="50" spans="1:31" s="2" customFormat="1" ht="14.4" customHeight="1">
      <c r="B50" s="51"/>
      <c r="D50" s="146" t="s">
        <v>57</v>
      </c>
      <c r="E50" s="147"/>
      <c r="F50" s="147"/>
      <c r="G50" s="146" t="s">
        <v>58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4"/>
      <c r="B61" s="39"/>
      <c r="C61" s="34"/>
      <c r="D61" s="149" t="s">
        <v>59</v>
      </c>
      <c r="E61" s="150"/>
      <c r="F61" s="151" t="s">
        <v>60</v>
      </c>
      <c r="G61" s="149" t="s">
        <v>59</v>
      </c>
      <c r="H61" s="150"/>
      <c r="I61" s="152"/>
      <c r="J61" s="153" t="s">
        <v>60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4"/>
      <c r="B65" s="39"/>
      <c r="C65" s="34"/>
      <c r="D65" s="146" t="s">
        <v>61</v>
      </c>
      <c r="E65" s="154"/>
      <c r="F65" s="154"/>
      <c r="G65" s="146" t="s">
        <v>62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4"/>
      <c r="B76" s="39"/>
      <c r="C76" s="34"/>
      <c r="D76" s="149" t="s">
        <v>59</v>
      </c>
      <c r="E76" s="150"/>
      <c r="F76" s="151" t="s">
        <v>60</v>
      </c>
      <c r="G76" s="149" t="s">
        <v>59</v>
      </c>
      <c r="H76" s="150"/>
      <c r="I76" s="152"/>
      <c r="J76" s="153" t="s">
        <v>60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" customHeight="1">
      <c r="A82" s="34"/>
      <c r="B82" s="35"/>
      <c r="C82" s="23" t="s">
        <v>128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1" t="str">
        <f>E7</f>
        <v>Rekonstrukce ulice Malé Jablunkovské - 1.etapa</v>
      </c>
      <c r="F85" s="322"/>
      <c r="G85" s="322"/>
      <c r="H85" s="322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126</v>
      </c>
      <c r="D86" s="36"/>
      <c r="E86" s="36"/>
      <c r="F86" s="36"/>
      <c r="G86" s="36"/>
      <c r="H86" s="36"/>
      <c r="I86" s="122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12" t="str">
        <f>E9</f>
        <v>7 - SO 501  Přeložka plynovodu</v>
      </c>
      <c r="F87" s="320"/>
      <c r="G87" s="320"/>
      <c r="H87" s="320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" customHeight="1">
      <c r="A88" s="34"/>
      <c r="B88" s="35"/>
      <c r="C88" s="36"/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22</v>
      </c>
      <c r="D89" s="36"/>
      <c r="E89" s="36"/>
      <c r="F89" s="27" t="str">
        <f>F12</f>
        <v>Třinec</v>
      </c>
      <c r="G89" s="36"/>
      <c r="H89" s="36"/>
      <c r="I89" s="123" t="s">
        <v>24</v>
      </c>
      <c r="J89" s="66" t="str">
        <f>IF(J12="","",J12)</f>
        <v>14. 1. 2020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65" customHeight="1">
      <c r="A91" s="34"/>
      <c r="B91" s="35"/>
      <c r="C91" s="29" t="s">
        <v>28</v>
      </c>
      <c r="D91" s="36"/>
      <c r="E91" s="36"/>
      <c r="F91" s="27" t="str">
        <f>E15</f>
        <v>Město Třinec</v>
      </c>
      <c r="G91" s="36"/>
      <c r="H91" s="36"/>
      <c r="I91" s="123" t="s">
        <v>36</v>
      </c>
      <c r="J91" s="32" t="str">
        <f>E21</f>
        <v>UDI MORAVA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15" customHeight="1">
      <c r="A92" s="34"/>
      <c r="B92" s="35"/>
      <c r="C92" s="29" t="s">
        <v>34</v>
      </c>
      <c r="D92" s="36"/>
      <c r="E92" s="36"/>
      <c r="F92" s="27" t="str">
        <f>IF(E18="","",E18)</f>
        <v>Vyplň údaj</v>
      </c>
      <c r="G92" s="36"/>
      <c r="H92" s="36"/>
      <c r="I92" s="123" t="s">
        <v>41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22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62" t="s">
        <v>129</v>
      </c>
      <c r="D94" s="163"/>
      <c r="E94" s="163"/>
      <c r="F94" s="163"/>
      <c r="G94" s="163"/>
      <c r="H94" s="163"/>
      <c r="I94" s="164"/>
      <c r="J94" s="165" t="s">
        <v>130</v>
      </c>
      <c r="K94" s="163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8" customHeight="1">
      <c r="A96" s="34"/>
      <c r="B96" s="35"/>
      <c r="C96" s="166" t="s">
        <v>131</v>
      </c>
      <c r="D96" s="36"/>
      <c r="E96" s="36"/>
      <c r="F96" s="36"/>
      <c r="G96" s="36"/>
      <c r="H96" s="36"/>
      <c r="I96" s="122"/>
      <c r="J96" s="84">
        <f>J124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132</v>
      </c>
    </row>
    <row r="97" spans="1:31" s="9" customFormat="1" ht="24.9" customHeight="1">
      <c r="B97" s="167"/>
      <c r="C97" s="168"/>
      <c r="D97" s="169" t="s">
        <v>309</v>
      </c>
      <c r="E97" s="170"/>
      <c r="F97" s="170"/>
      <c r="G97" s="170"/>
      <c r="H97" s="170"/>
      <c r="I97" s="171"/>
      <c r="J97" s="172">
        <f>J125</f>
        <v>0</v>
      </c>
      <c r="K97" s="168"/>
      <c r="L97" s="173"/>
    </row>
    <row r="98" spans="1:31" s="14" customFormat="1" ht="19.95" customHeight="1">
      <c r="B98" s="243"/>
      <c r="C98" s="104"/>
      <c r="D98" s="244" t="s">
        <v>862</v>
      </c>
      <c r="E98" s="245"/>
      <c r="F98" s="245"/>
      <c r="G98" s="245"/>
      <c r="H98" s="245"/>
      <c r="I98" s="246"/>
      <c r="J98" s="247">
        <f>J126</f>
        <v>0</v>
      </c>
      <c r="K98" s="104"/>
      <c r="L98" s="248"/>
    </row>
    <row r="99" spans="1:31" s="14" customFormat="1" ht="19.95" customHeight="1">
      <c r="B99" s="243"/>
      <c r="C99" s="104"/>
      <c r="D99" s="244" t="s">
        <v>1109</v>
      </c>
      <c r="E99" s="245"/>
      <c r="F99" s="245"/>
      <c r="G99" s="245"/>
      <c r="H99" s="245"/>
      <c r="I99" s="246"/>
      <c r="J99" s="247">
        <f>J139</f>
        <v>0</v>
      </c>
      <c r="K99" s="104"/>
      <c r="L99" s="248"/>
    </row>
    <row r="100" spans="1:31" s="14" customFormat="1" ht="19.95" customHeight="1">
      <c r="B100" s="243"/>
      <c r="C100" s="104"/>
      <c r="D100" s="244" t="s">
        <v>1110</v>
      </c>
      <c r="E100" s="245"/>
      <c r="F100" s="245"/>
      <c r="G100" s="245"/>
      <c r="H100" s="245"/>
      <c r="I100" s="246"/>
      <c r="J100" s="247">
        <f>J143</f>
        <v>0</v>
      </c>
      <c r="K100" s="104"/>
      <c r="L100" s="248"/>
    </row>
    <row r="101" spans="1:31" s="9" customFormat="1" ht="24.9" customHeight="1">
      <c r="B101" s="167"/>
      <c r="C101" s="168"/>
      <c r="D101" s="169" t="s">
        <v>1111</v>
      </c>
      <c r="E101" s="170"/>
      <c r="F101" s="170"/>
      <c r="G101" s="170"/>
      <c r="H101" s="170"/>
      <c r="I101" s="171"/>
      <c r="J101" s="172">
        <f>J145</f>
        <v>0</v>
      </c>
      <c r="K101" s="168"/>
      <c r="L101" s="173"/>
    </row>
    <row r="102" spans="1:31" s="14" customFormat="1" ht="19.95" customHeight="1">
      <c r="B102" s="243"/>
      <c r="C102" s="104"/>
      <c r="D102" s="244" t="s">
        <v>1112</v>
      </c>
      <c r="E102" s="245"/>
      <c r="F102" s="245"/>
      <c r="G102" s="245"/>
      <c r="H102" s="245"/>
      <c r="I102" s="246"/>
      <c r="J102" s="247">
        <f>J146</f>
        <v>0</v>
      </c>
      <c r="K102" s="104"/>
      <c r="L102" s="248"/>
    </row>
    <row r="103" spans="1:31" s="14" customFormat="1" ht="19.95" customHeight="1">
      <c r="B103" s="243"/>
      <c r="C103" s="104"/>
      <c r="D103" s="244" t="s">
        <v>1113</v>
      </c>
      <c r="E103" s="245"/>
      <c r="F103" s="245"/>
      <c r="G103" s="245"/>
      <c r="H103" s="245"/>
      <c r="I103" s="246"/>
      <c r="J103" s="247">
        <f>J177</f>
        <v>0</v>
      </c>
      <c r="K103" s="104"/>
      <c r="L103" s="248"/>
    </row>
    <row r="104" spans="1:31" s="14" customFormat="1" ht="19.95" customHeight="1">
      <c r="B104" s="243"/>
      <c r="C104" s="104"/>
      <c r="D104" s="244" t="s">
        <v>1114</v>
      </c>
      <c r="E104" s="245"/>
      <c r="F104" s="245"/>
      <c r="G104" s="245"/>
      <c r="H104" s="245"/>
      <c r="I104" s="246"/>
      <c r="J104" s="247">
        <f>J188</f>
        <v>0</v>
      </c>
      <c r="K104" s="104"/>
      <c r="L104" s="248"/>
    </row>
    <row r="105" spans="1:31" s="2" customFormat="1" ht="21.75" customHeight="1">
      <c r="A105" s="34"/>
      <c r="B105" s="35"/>
      <c r="C105" s="36"/>
      <c r="D105" s="36"/>
      <c r="E105" s="36"/>
      <c r="F105" s="36"/>
      <c r="G105" s="36"/>
      <c r="H105" s="36"/>
      <c r="I105" s="122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" customHeight="1">
      <c r="A106" s="34"/>
      <c r="B106" s="54"/>
      <c r="C106" s="55"/>
      <c r="D106" s="55"/>
      <c r="E106" s="55"/>
      <c r="F106" s="55"/>
      <c r="G106" s="55"/>
      <c r="H106" s="55"/>
      <c r="I106" s="158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31" s="2" customFormat="1" ht="6.9" customHeight="1">
      <c r="A110" s="34"/>
      <c r="B110" s="56"/>
      <c r="C110" s="57"/>
      <c r="D110" s="57"/>
      <c r="E110" s="57"/>
      <c r="F110" s="57"/>
      <c r="G110" s="57"/>
      <c r="H110" s="57"/>
      <c r="I110" s="161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4.9" customHeight="1">
      <c r="A111" s="34"/>
      <c r="B111" s="35"/>
      <c r="C111" s="23" t="s">
        <v>136</v>
      </c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" customHeight="1">
      <c r="A112" s="34"/>
      <c r="B112" s="35"/>
      <c r="C112" s="36"/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16</v>
      </c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321" t="str">
        <f>E7</f>
        <v>Rekonstrukce ulice Malé Jablunkovské - 1.etapa</v>
      </c>
      <c r="F114" s="322"/>
      <c r="G114" s="322"/>
      <c r="H114" s="322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126</v>
      </c>
      <c r="D115" s="36"/>
      <c r="E115" s="36"/>
      <c r="F115" s="36"/>
      <c r="G115" s="36"/>
      <c r="H115" s="36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>
      <c r="A116" s="34"/>
      <c r="B116" s="35"/>
      <c r="C116" s="36"/>
      <c r="D116" s="36"/>
      <c r="E116" s="312" t="str">
        <f>E9</f>
        <v>7 - SO 501  Přeložka plynovodu</v>
      </c>
      <c r="F116" s="320"/>
      <c r="G116" s="320"/>
      <c r="H116" s="320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" customHeight="1">
      <c r="A117" s="34"/>
      <c r="B117" s="35"/>
      <c r="C117" s="36"/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>
      <c r="A118" s="34"/>
      <c r="B118" s="35"/>
      <c r="C118" s="29" t="s">
        <v>22</v>
      </c>
      <c r="D118" s="36"/>
      <c r="E118" s="36"/>
      <c r="F118" s="27" t="str">
        <f>F12</f>
        <v>Třinec</v>
      </c>
      <c r="G118" s="36"/>
      <c r="H118" s="36"/>
      <c r="I118" s="123" t="s">
        <v>24</v>
      </c>
      <c r="J118" s="66" t="str">
        <f>IF(J12="","",J12)</f>
        <v>14. 1. 2020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" customHeight="1">
      <c r="A119" s="34"/>
      <c r="B119" s="35"/>
      <c r="C119" s="36"/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25.65" customHeight="1">
      <c r="A120" s="34"/>
      <c r="B120" s="35"/>
      <c r="C120" s="29" t="s">
        <v>28</v>
      </c>
      <c r="D120" s="36"/>
      <c r="E120" s="36"/>
      <c r="F120" s="27" t="str">
        <f>E15</f>
        <v>Město Třinec</v>
      </c>
      <c r="G120" s="36"/>
      <c r="H120" s="36"/>
      <c r="I120" s="123" t="s">
        <v>36</v>
      </c>
      <c r="J120" s="32" t="str">
        <f>E21</f>
        <v>UDI MORAVA s.r.o.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15" customHeight="1">
      <c r="A121" s="34"/>
      <c r="B121" s="35"/>
      <c r="C121" s="29" t="s">
        <v>34</v>
      </c>
      <c r="D121" s="36"/>
      <c r="E121" s="36"/>
      <c r="F121" s="27" t="str">
        <f>IF(E18="","",E18)</f>
        <v>Vyplň údaj</v>
      </c>
      <c r="G121" s="36"/>
      <c r="H121" s="36"/>
      <c r="I121" s="123" t="s">
        <v>41</v>
      </c>
      <c r="J121" s="32" t="str">
        <f>E24</f>
        <v xml:space="preserve"> 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>
      <c r="A122" s="34"/>
      <c r="B122" s="35"/>
      <c r="C122" s="36"/>
      <c r="D122" s="36"/>
      <c r="E122" s="36"/>
      <c r="F122" s="36"/>
      <c r="G122" s="36"/>
      <c r="H122" s="36"/>
      <c r="I122" s="122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0" customFormat="1" ht="29.25" customHeight="1">
      <c r="A123" s="174"/>
      <c r="B123" s="175"/>
      <c r="C123" s="176" t="s">
        <v>137</v>
      </c>
      <c r="D123" s="177" t="s">
        <v>69</v>
      </c>
      <c r="E123" s="177" t="s">
        <v>65</v>
      </c>
      <c r="F123" s="177" t="s">
        <v>66</v>
      </c>
      <c r="G123" s="177" t="s">
        <v>138</v>
      </c>
      <c r="H123" s="177" t="s">
        <v>139</v>
      </c>
      <c r="I123" s="178" t="s">
        <v>140</v>
      </c>
      <c r="J123" s="177" t="s">
        <v>130</v>
      </c>
      <c r="K123" s="179" t="s">
        <v>141</v>
      </c>
      <c r="L123" s="180"/>
      <c r="M123" s="75" t="s">
        <v>1</v>
      </c>
      <c r="N123" s="76" t="s">
        <v>48</v>
      </c>
      <c r="O123" s="76" t="s">
        <v>142</v>
      </c>
      <c r="P123" s="76" t="s">
        <v>143</v>
      </c>
      <c r="Q123" s="76" t="s">
        <v>144</v>
      </c>
      <c r="R123" s="76" t="s">
        <v>145</v>
      </c>
      <c r="S123" s="76" t="s">
        <v>146</v>
      </c>
      <c r="T123" s="77" t="s">
        <v>147</v>
      </c>
      <c r="U123" s="174"/>
      <c r="V123" s="174"/>
      <c r="W123" s="174"/>
      <c r="X123" s="174"/>
      <c r="Y123" s="174"/>
      <c r="Z123" s="174"/>
      <c r="AA123" s="174"/>
      <c r="AB123" s="174"/>
      <c r="AC123" s="174"/>
      <c r="AD123" s="174"/>
      <c r="AE123" s="174"/>
    </row>
    <row r="124" spans="1:65" s="2" customFormat="1" ht="22.8" customHeight="1">
      <c r="A124" s="34"/>
      <c r="B124" s="35"/>
      <c r="C124" s="82" t="s">
        <v>148</v>
      </c>
      <c r="D124" s="36"/>
      <c r="E124" s="36"/>
      <c r="F124" s="36"/>
      <c r="G124" s="36"/>
      <c r="H124" s="36"/>
      <c r="I124" s="122"/>
      <c r="J124" s="181">
        <f>BK124</f>
        <v>0</v>
      </c>
      <c r="K124" s="36"/>
      <c r="L124" s="39"/>
      <c r="M124" s="78"/>
      <c r="N124" s="182"/>
      <c r="O124" s="79"/>
      <c r="P124" s="183">
        <f>P125+P145</f>
        <v>0</v>
      </c>
      <c r="Q124" s="79"/>
      <c r="R124" s="183">
        <f>R125+R145</f>
        <v>0</v>
      </c>
      <c r="S124" s="79"/>
      <c r="T124" s="184">
        <f>T125+T145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83</v>
      </c>
      <c r="AU124" s="17" t="s">
        <v>132</v>
      </c>
      <c r="BK124" s="185">
        <f>BK125+BK145</f>
        <v>0</v>
      </c>
    </row>
    <row r="125" spans="1:65" s="11" customFormat="1" ht="25.95" customHeight="1">
      <c r="B125" s="186"/>
      <c r="C125" s="187"/>
      <c r="D125" s="188" t="s">
        <v>83</v>
      </c>
      <c r="E125" s="189" t="s">
        <v>314</v>
      </c>
      <c r="F125" s="189" t="s">
        <v>315</v>
      </c>
      <c r="G125" s="187"/>
      <c r="H125" s="187"/>
      <c r="I125" s="190"/>
      <c r="J125" s="191">
        <f>BK125</f>
        <v>0</v>
      </c>
      <c r="K125" s="187"/>
      <c r="L125" s="192"/>
      <c r="M125" s="193"/>
      <c r="N125" s="194"/>
      <c r="O125" s="194"/>
      <c r="P125" s="195">
        <f>P126+P139+P143</f>
        <v>0</v>
      </c>
      <c r="Q125" s="194"/>
      <c r="R125" s="195">
        <f>R126+R139+R143</f>
        <v>0</v>
      </c>
      <c r="S125" s="194"/>
      <c r="T125" s="196">
        <f>T126+T139+T143</f>
        <v>0</v>
      </c>
      <c r="AR125" s="197" t="s">
        <v>21</v>
      </c>
      <c r="AT125" s="198" t="s">
        <v>83</v>
      </c>
      <c r="AU125" s="198" t="s">
        <v>84</v>
      </c>
      <c r="AY125" s="197" t="s">
        <v>151</v>
      </c>
      <c r="BK125" s="199">
        <f>BK126+BK139+BK143</f>
        <v>0</v>
      </c>
    </row>
    <row r="126" spans="1:65" s="11" customFormat="1" ht="22.8" customHeight="1">
      <c r="B126" s="186"/>
      <c r="C126" s="187"/>
      <c r="D126" s="188" t="s">
        <v>83</v>
      </c>
      <c r="E126" s="249" t="s">
        <v>865</v>
      </c>
      <c r="F126" s="249" t="s">
        <v>316</v>
      </c>
      <c r="G126" s="187"/>
      <c r="H126" s="187"/>
      <c r="I126" s="190"/>
      <c r="J126" s="250">
        <f>BK126</f>
        <v>0</v>
      </c>
      <c r="K126" s="187"/>
      <c r="L126" s="192"/>
      <c r="M126" s="193"/>
      <c r="N126" s="194"/>
      <c r="O126" s="194"/>
      <c r="P126" s="195">
        <f>SUM(P127:P138)</f>
        <v>0</v>
      </c>
      <c r="Q126" s="194"/>
      <c r="R126" s="195">
        <f>SUM(R127:R138)</f>
        <v>0</v>
      </c>
      <c r="S126" s="194"/>
      <c r="T126" s="196">
        <f>SUM(T127:T138)</f>
        <v>0</v>
      </c>
      <c r="AR126" s="197" t="s">
        <v>21</v>
      </c>
      <c r="AT126" s="198" t="s">
        <v>83</v>
      </c>
      <c r="AU126" s="198" t="s">
        <v>21</v>
      </c>
      <c r="AY126" s="197" t="s">
        <v>151</v>
      </c>
      <c r="BK126" s="199">
        <f>SUM(BK127:BK138)</f>
        <v>0</v>
      </c>
    </row>
    <row r="127" spans="1:65" s="2" customFormat="1" ht="21.75" customHeight="1">
      <c r="A127" s="34"/>
      <c r="B127" s="35"/>
      <c r="C127" s="200" t="s">
        <v>21</v>
      </c>
      <c r="D127" s="200" t="s">
        <v>152</v>
      </c>
      <c r="E127" s="201" t="s">
        <v>1115</v>
      </c>
      <c r="F127" s="202" t="s">
        <v>1116</v>
      </c>
      <c r="G127" s="203" t="s">
        <v>354</v>
      </c>
      <c r="H127" s="204">
        <v>20</v>
      </c>
      <c r="I127" s="205"/>
      <c r="J127" s="206">
        <f>ROUND(I127*H127,2)</f>
        <v>0</v>
      </c>
      <c r="K127" s="202" t="s">
        <v>955</v>
      </c>
      <c r="L127" s="39"/>
      <c r="M127" s="207" t="s">
        <v>1</v>
      </c>
      <c r="N127" s="208" t="s">
        <v>49</v>
      </c>
      <c r="O127" s="71"/>
      <c r="P127" s="209">
        <f>O127*H127</f>
        <v>0</v>
      </c>
      <c r="Q127" s="209">
        <v>0</v>
      </c>
      <c r="R127" s="209">
        <f>Q127*H127</f>
        <v>0</v>
      </c>
      <c r="S127" s="209">
        <v>0</v>
      </c>
      <c r="T127" s="21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1" t="s">
        <v>107</v>
      </c>
      <c r="AT127" s="211" t="s">
        <v>152</v>
      </c>
      <c r="AU127" s="211" t="s">
        <v>92</v>
      </c>
      <c r="AY127" s="17" t="s">
        <v>151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7" t="s">
        <v>21</v>
      </c>
      <c r="BK127" s="212">
        <f>ROUND(I127*H127,2)</f>
        <v>0</v>
      </c>
      <c r="BL127" s="17" t="s">
        <v>107</v>
      </c>
      <c r="BM127" s="211" t="s">
        <v>92</v>
      </c>
    </row>
    <row r="128" spans="1:65" s="2" customFormat="1" ht="21.75" customHeight="1">
      <c r="A128" s="34"/>
      <c r="B128" s="35"/>
      <c r="C128" s="200" t="s">
        <v>92</v>
      </c>
      <c r="D128" s="200" t="s">
        <v>152</v>
      </c>
      <c r="E128" s="201" t="s">
        <v>1117</v>
      </c>
      <c r="F128" s="202" t="s">
        <v>1118</v>
      </c>
      <c r="G128" s="203" t="s">
        <v>368</v>
      </c>
      <c r="H128" s="204">
        <v>902.72</v>
      </c>
      <c r="I128" s="205"/>
      <c r="J128" s="206">
        <f>ROUND(I128*H128,2)</f>
        <v>0</v>
      </c>
      <c r="K128" s="202" t="s">
        <v>955</v>
      </c>
      <c r="L128" s="39"/>
      <c r="M128" s="207" t="s">
        <v>1</v>
      </c>
      <c r="N128" s="208" t="s">
        <v>49</v>
      </c>
      <c r="O128" s="71"/>
      <c r="P128" s="209">
        <f>O128*H128</f>
        <v>0</v>
      </c>
      <c r="Q128" s="209">
        <v>0</v>
      </c>
      <c r="R128" s="209">
        <f>Q128*H128</f>
        <v>0</v>
      </c>
      <c r="S128" s="209">
        <v>0</v>
      </c>
      <c r="T128" s="21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1" t="s">
        <v>107</v>
      </c>
      <c r="AT128" s="211" t="s">
        <v>152</v>
      </c>
      <c r="AU128" s="211" t="s">
        <v>92</v>
      </c>
      <c r="AY128" s="17" t="s">
        <v>151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7" t="s">
        <v>21</v>
      </c>
      <c r="BK128" s="212">
        <f>ROUND(I128*H128,2)</f>
        <v>0</v>
      </c>
      <c r="BL128" s="17" t="s">
        <v>107</v>
      </c>
      <c r="BM128" s="211" t="s">
        <v>107</v>
      </c>
    </row>
    <row r="129" spans="1:65" s="12" customFormat="1">
      <c r="B129" s="217"/>
      <c r="C129" s="218"/>
      <c r="D129" s="213" t="s">
        <v>205</v>
      </c>
      <c r="E129" s="219" t="s">
        <v>1</v>
      </c>
      <c r="F129" s="220" t="s">
        <v>1119</v>
      </c>
      <c r="G129" s="218"/>
      <c r="H129" s="221">
        <v>902.72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205</v>
      </c>
      <c r="AU129" s="227" t="s">
        <v>92</v>
      </c>
      <c r="AV129" s="12" t="s">
        <v>92</v>
      </c>
      <c r="AW129" s="12" t="s">
        <v>38</v>
      </c>
      <c r="AX129" s="12" t="s">
        <v>84</v>
      </c>
      <c r="AY129" s="227" t="s">
        <v>151</v>
      </c>
    </row>
    <row r="130" spans="1:65" s="13" customFormat="1">
      <c r="B130" s="228"/>
      <c r="C130" s="229"/>
      <c r="D130" s="213" t="s">
        <v>205</v>
      </c>
      <c r="E130" s="230" t="s">
        <v>1</v>
      </c>
      <c r="F130" s="231" t="s">
        <v>209</v>
      </c>
      <c r="G130" s="229"/>
      <c r="H130" s="232">
        <v>902.72</v>
      </c>
      <c r="I130" s="233"/>
      <c r="J130" s="229"/>
      <c r="K130" s="229"/>
      <c r="L130" s="234"/>
      <c r="M130" s="235"/>
      <c r="N130" s="236"/>
      <c r="O130" s="236"/>
      <c r="P130" s="236"/>
      <c r="Q130" s="236"/>
      <c r="R130" s="236"/>
      <c r="S130" s="236"/>
      <c r="T130" s="237"/>
      <c r="AT130" s="238" t="s">
        <v>205</v>
      </c>
      <c r="AU130" s="238" t="s">
        <v>92</v>
      </c>
      <c r="AV130" s="13" t="s">
        <v>107</v>
      </c>
      <c r="AW130" s="13" t="s">
        <v>38</v>
      </c>
      <c r="AX130" s="13" t="s">
        <v>21</v>
      </c>
      <c r="AY130" s="238" t="s">
        <v>151</v>
      </c>
    </row>
    <row r="131" spans="1:65" s="2" customFormat="1" ht="33" customHeight="1">
      <c r="A131" s="34"/>
      <c r="B131" s="35"/>
      <c r="C131" s="200" t="s">
        <v>104</v>
      </c>
      <c r="D131" s="200" t="s">
        <v>152</v>
      </c>
      <c r="E131" s="201" t="s">
        <v>375</v>
      </c>
      <c r="F131" s="202" t="s">
        <v>1120</v>
      </c>
      <c r="G131" s="203" t="s">
        <v>368</v>
      </c>
      <c r="H131" s="204">
        <v>180</v>
      </c>
      <c r="I131" s="205"/>
      <c r="J131" s="206">
        <f>ROUND(I131*H131,2)</f>
        <v>0</v>
      </c>
      <c r="K131" s="202" t="s">
        <v>955</v>
      </c>
      <c r="L131" s="39"/>
      <c r="M131" s="207" t="s">
        <v>1</v>
      </c>
      <c r="N131" s="208" t="s">
        <v>49</v>
      </c>
      <c r="O131" s="71"/>
      <c r="P131" s="209">
        <f>O131*H131</f>
        <v>0</v>
      </c>
      <c r="Q131" s="209">
        <v>0</v>
      </c>
      <c r="R131" s="209">
        <f>Q131*H131</f>
        <v>0</v>
      </c>
      <c r="S131" s="209">
        <v>0</v>
      </c>
      <c r="T131" s="21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1" t="s">
        <v>107</v>
      </c>
      <c r="AT131" s="211" t="s">
        <v>152</v>
      </c>
      <c r="AU131" s="211" t="s">
        <v>92</v>
      </c>
      <c r="AY131" s="17" t="s">
        <v>151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7" t="s">
        <v>21</v>
      </c>
      <c r="BK131" s="212">
        <f>ROUND(I131*H131,2)</f>
        <v>0</v>
      </c>
      <c r="BL131" s="17" t="s">
        <v>107</v>
      </c>
      <c r="BM131" s="211" t="s">
        <v>113</v>
      </c>
    </row>
    <row r="132" spans="1:65" s="2" customFormat="1" ht="21.75" customHeight="1">
      <c r="A132" s="34"/>
      <c r="B132" s="35"/>
      <c r="C132" s="200" t="s">
        <v>107</v>
      </c>
      <c r="D132" s="200" t="s">
        <v>152</v>
      </c>
      <c r="E132" s="201" t="s">
        <v>1121</v>
      </c>
      <c r="F132" s="202" t="s">
        <v>1122</v>
      </c>
      <c r="G132" s="203" t="s">
        <v>368</v>
      </c>
      <c r="H132" s="204">
        <v>819.6</v>
      </c>
      <c r="I132" s="205"/>
      <c r="J132" s="206">
        <f>ROUND(I132*H132,2)</f>
        <v>0</v>
      </c>
      <c r="K132" s="202" t="s">
        <v>955</v>
      </c>
      <c r="L132" s="39"/>
      <c r="M132" s="207" t="s">
        <v>1</v>
      </c>
      <c r="N132" s="208" t="s">
        <v>49</v>
      </c>
      <c r="O132" s="71"/>
      <c r="P132" s="209">
        <f>O132*H132</f>
        <v>0</v>
      </c>
      <c r="Q132" s="209">
        <v>0</v>
      </c>
      <c r="R132" s="209">
        <f>Q132*H132</f>
        <v>0</v>
      </c>
      <c r="S132" s="209">
        <v>0</v>
      </c>
      <c r="T132" s="21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1" t="s">
        <v>107</v>
      </c>
      <c r="AT132" s="211" t="s">
        <v>152</v>
      </c>
      <c r="AU132" s="211" t="s">
        <v>92</v>
      </c>
      <c r="AY132" s="17" t="s">
        <v>151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7" t="s">
        <v>21</v>
      </c>
      <c r="BK132" s="212">
        <f>ROUND(I132*H132,2)</f>
        <v>0</v>
      </c>
      <c r="BL132" s="17" t="s">
        <v>107</v>
      </c>
      <c r="BM132" s="211" t="s">
        <v>119</v>
      </c>
    </row>
    <row r="133" spans="1:65" s="12" customFormat="1">
      <c r="B133" s="217"/>
      <c r="C133" s="218"/>
      <c r="D133" s="213" t="s">
        <v>205</v>
      </c>
      <c r="E133" s="219" t="s">
        <v>1</v>
      </c>
      <c r="F133" s="220" t="s">
        <v>1123</v>
      </c>
      <c r="G133" s="218"/>
      <c r="H133" s="221">
        <v>819.6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205</v>
      </c>
      <c r="AU133" s="227" t="s">
        <v>92</v>
      </c>
      <c r="AV133" s="12" t="s">
        <v>92</v>
      </c>
      <c r="AW133" s="12" t="s">
        <v>38</v>
      </c>
      <c r="AX133" s="12" t="s">
        <v>84</v>
      </c>
      <c r="AY133" s="227" t="s">
        <v>151</v>
      </c>
    </row>
    <row r="134" spans="1:65" s="13" customFormat="1">
      <c r="B134" s="228"/>
      <c r="C134" s="229"/>
      <c r="D134" s="213" t="s">
        <v>205</v>
      </c>
      <c r="E134" s="230" t="s">
        <v>1</v>
      </c>
      <c r="F134" s="231" t="s">
        <v>209</v>
      </c>
      <c r="G134" s="229"/>
      <c r="H134" s="232">
        <v>819.6</v>
      </c>
      <c r="I134" s="233"/>
      <c r="J134" s="229"/>
      <c r="K134" s="229"/>
      <c r="L134" s="234"/>
      <c r="M134" s="235"/>
      <c r="N134" s="236"/>
      <c r="O134" s="236"/>
      <c r="P134" s="236"/>
      <c r="Q134" s="236"/>
      <c r="R134" s="236"/>
      <c r="S134" s="236"/>
      <c r="T134" s="237"/>
      <c r="AT134" s="238" t="s">
        <v>205</v>
      </c>
      <c r="AU134" s="238" t="s">
        <v>92</v>
      </c>
      <c r="AV134" s="13" t="s">
        <v>107</v>
      </c>
      <c r="AW134" s="13" t="s">
        <v>38</v>
      </c>
      <c r="AX134" s="13" t="s">
        <v>21</v>
      </c>
      <c r="AY134" s="238" t="s">
        <v>151</v>
      </c>
    </row>
    <row r="135" spans="1:65" s="2" customFormat="1" ht="16.5" customHeight="1">
      <c r="A135" s="34"/>
      <c r="B135" s="35"/>
      <c r="C135" s="200" t="s">
        <v>110</v>
      </c>
      <c r="D135" s="200" t="s">
        <v>152</v>
      </c>
      <c r="E135" s="201" t="s">
        <v>1124</v>
      </c>
      <c r="F135" s="202" t="s">
        <v>1125</v>
      </c>
      <c r="G135" s="203" t="s">
        <v>368</v>
      </c>
      <c r="H135" s="204">
        <v>70.56</v>
      </c>
      <c r="I135" s="205"/>
      <c r="J135" s="206">
        <f>ROUND(I135*H135,2)</f>
        <v>0</v>
      </c>
      <c r="K135" s="202" t="s">
        <v>955</v>
      </c>
      <c r="L135" s="39"/>
      <c r="M135" s="207" t="s">
        <v>1</v>
      </c>
      <c r="N135" s="208" t="s">
        <v>49</v>
      </c>
      <c r="O135" s="71"/>
      <c r="P135" s="209">
        <f>O135*H135</f>
        <v>0</v>
      </c>
      <c r="Q135" s="209">
        <v>0</v>
      </c>
      <c r="R135" s="209">
        <f>Q135*H135</f>
        <v>0</v>
      </c>
      <c r="S135" s="209">
        <v>0</v>
      </c>
      <c r="T135" s="21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1" t="s">
        <v>107</v>
      </c>
      <c r="AT135" s="211" t="s">
        <v>152</v>
      </c>
      <c r="AU135" s="211" t="s">
        <v>92</v>
      </c>
      <c r="AY135" s="17" t="s">
        <v>151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7" t="s">
        <v>21</v>
      </c>
      <c r="BK135" s="212">
        <f>ROUND(I135*H135,2)</f>
        <v>0</v>
      </c>
      <c r="BL135" s="17" t="s">
        <v>107</v>
      </c>
      <c r="BM135" s="211" t="s">
        <v>26</v>
      </c>
    </row>
    <row r="136" spans="1:65" s="12" customFormat="1">
      <c r="B136" s="217"/>
      <c r="C136" s="218"/>
      <c r="D136" s="213" t="s">
        <v>205</v>
      </c>
      <c r="E136" s="219" t="s">
        <v>1</v>
      </c>
      <c r="F136" s="220" t="s">
        <v>1126</v>
      </c>
      <c r="G136" s="218"/>
      <c r="H136" s="221">
        <v>70.56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205</v>
      </c>
      <c r="AU136" s="227" t="s">
        <v>92</v>
      </c>
      <c r="AV136" s="12" t="s">
        <v>92</v>
      </c>
      <c r="AW136" s="12" t="s">
        <v>38</v>
      </c>
      <c r="AX136" s="12" t="s">
        <v>84</v>
      </c>
      <c r="AY136" s="227" t="s">
        <v>151</v>
      </c>
    </row>
    <row r="137" spans="1:65" s="13" customFormat="1">
      <c r="B137" s="228"/>
      <c r="C137" s="229"/>
      <c r="D137" s="213" t="s">
        <v>205</v>
      </c>
      <c r="E137" s="230" t="s">
        <v>1</v>
      </c>
      <c r="F137" s="231" t="s">
        <v>209</v>
      </c>
      <c r="G137" s="229"/>
      <c r="H137" s="232">
        <v>70.56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AT137" s="238" t="s">
        <v>205</v>
      </c>
      <c r="AU137" s="238" t="s">
        <v>92</v>
      </c>
      <c r="AV137" s="13" t="s">
        <v>107</v>
      </c>
      <c r="AW137" s="13" t="s">
        <v>38</v>
      </c>
      <c r="AX137" s="13" t="s">
        <v>21</v>
      </c>
      <c r="AY137" s="238" t="s">
        <v>151</v>
      </c>
    </row>
    <row r="138" spans="1:65" s="2" customFormat="1" ht="16.5" customHeight="1">
      <c r="A138" s="34"/>
      <c r="B138" s="35"/>
      <c r="C138" s="200" t="s">
        <v>113</v>
      </c>
      <c r="D138" s="200" t="s">
        <v>152</v>
      </c>
      <c r="E138" s="201" t="s">
        <v>928</v>
      </c>
      <c r="F138" s="202" t="s">
        <v>1127</v>
      </c>
      <c r="G138" s="203" t="s">
        <v>354</v>
      </c>
      <c r="H138" s="204">
        <v>250</v>
      </c>
      <c r="I138" s="205"/>
      <c r="J138" s="206">
        <f>ROUND(I138*H138,2)</f>
        <v>0</v>
      </c>
      <c r="K138" s="202" t="s">
        <v>196</v>
      </c>
      <c r="L138" s="39"/>
      <c r="M138" s="207" t="s">
        <v>1</v>
      </c>
      <c r="N138" s="208" t="s">
        <v>49</v>
      </c>
      <c r="O138" s="71"/>
      <c r="P138" s="209">
        <f>O138*H138</f>
        <v>0</v>
      </c>
      <c r="Q138" s="209">
        <v>0</v>
      </c>
      <c r="R138" s="209">
        <f>Q138*H138</f>
        <v>0</v>
      </c>
      <c r="S138" s="209">
        <v>0</v>
      </c>
      <c r="T138" s="21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1" t="s">
        <v>107</v>
      </c>
      <c r="AT138" s="211" t="s">
        <v>152</v>
      </c>
      <c r="AU138" s="211" t="s">
        <v>92</v>
      </c>
      <c r="AY138" s="17" t="s">
        <v>151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7" t="s">
        <v>21</v>
      </c>
      <c r="BK138" s="212">
        <f>ROUND(I138*H138,2)</f>
        <v>0</v>
      </c>
      <c r="BL138" s="17" t="s">
        <v>107</v>
      </c>
      <c r="BM138" s="211" t="s">
        <v>210</v>
      </c>
    </row>
    <row r="139" spans="1:65" s="11" customFormat="1" ht="22.8" customHeight="1">
      <c r="B139" s="186"/>
      <c r="C139" s="187"/>
      <c r="D139" s="188" t="s">
        <v>83</v>
      </c>
      <c r="E139" s="249" t="s">
        <v>880</v>
      </c>
      <c r="F139" s="249" t="s">
        <v>1128</v>
      </c>
      <c r="G139" s="187"/>
      <c r="H139" s="187"/>
      <c r="I139" s="190"/>
      <c r="J139" s="250">
        <f>BK139</f>
        <v>0</v>
      </c>
      <c r="K139" s="187"/>
      <c r="L139" s="192"/>
      <c r="M139" s="193"/>
      <c r="N139" s="194"/>
      <c r="O139" s="194"/>
      <c r="P139" s="195">
        <f>SUM(P140:P142)</f>
        <v>0</v>
      </c>
      <c r="Q139" s="194"/>
      <c r="R139" s="195">
        <f>SUM(R140:R142)</f>
        <v>0</v>
      </c>
      <c r="S139" s="194"/>
      <c r="T139" s="196">
        <f>SUM(T140:T142)</f>
        <v>0</v>
      </c>
      <c r="AR139" s="197" t="s">
        <v>21</v>
      </c>
      <c r="AT139" s="198" t="s">
        <v>83</v>
      </c>
      <c r="AU139" s="198" t="s">
        <v>21</v>
      </c>
      <c r="AY139" s="197" t="s">
        <v>151</v>
      </c>
      <c r="BK139" s="199">
        <f>SUM(BK140:BK142)</f>
        <v>0</v>
      </c>
    </row>
    <row r="140" spans="1:65" s="2" customFormat="1" ht="21.75" customHeight="1">
      <c r="A140" s="34"/>
      <c r="B140" s="35"/>
      <c r="C140" s="200" t="s">
        <v>116</v>
      </c>
      <c r="D140" s="200" t="s">
        <v>152</v>
      </c>
      <c r="E140" s="201" t="s">
        <v>882</v>
      </c>
      <c r="F140" s="202" t="s">
        <v>1129</v>
      </c>
      <c r="G140" s="203" t="s">
        <v>368</v>
      </c>
      <c r="H140" s="204">
        <v>13.44</v>
      </c>
      <c r="I140" s="205"/>
      <c r="J140" s="206">
        <f>ROUND(I140*H140,2)</f>
        <v>0</v>
      </c>
      <c r="K140" s="202" t="s">
        <v>955</v>
      </c>
      <c r="L140" s="39"/>
      <c r="M140" s="207" t="s">
        <v>1</v>
      </c>
      <c r="N140" s="208" t="s">
        <v>49</v>
      </c>
      <c r="O140" s="71"/>
      <c r="P140" s="209">
        <f>O140*H140</f>
        <v>0</v>
      </c>
      <c r="Q140" s="209">
        <v>0</v>
      </c>
      <c r="R140" s="209">
        <f>Q140*H140</f>
        <v>0</v>
      </c>
      <c r="S140" s="209">
        <v>0</v>
      </c>
      <c r="T140" s="21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1" t="s">
        <v>107</v>
      </c>
      <c r="AT140" s="211" t="s">
        <v>152</v>
      </c>
      <c r="AU140" s="211" t="s">
        <v>92</v>
      </c>
      <c r="AY140" s="17" t="s">
        <v>151</v>
      </c>
      <c r="BE140" s="212">
        <f>IF(N140="základní",J140,0)</f>
        <v>0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17" t="s">
        <v>21</v>
      </c>
      <c r="BK140" s="212">
        <f>ROUND(I140*H140,2)</f>
        <v>0</v>
      </c>
      <c r="BL140" s="17" t="s">
        <v>107</v>
      </c>
      <c r="BM140" s="211" t="s">
        <v>222</v>
      </c>
    </row>
    <row r="141" spans="1:65" s="12" customFormat="1">
      <c r="B141" s="217"/>
      <c r="C141" s="218"/>
      <c r="D141" s="213" t="s">
        <v>205</v>
      </c>
      <c r="E141" s="219" t="s">
        <v>1</v>
      </c>
      <c r="F141" s="220" t="s">
        <v>1130</v>
      </c>
      <c r="G141" s="218"/>
      <c r="H141" s="221">
        <v>13.44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205</v>
      </c>
      <c r="AU141" s="227" t="s">
        <v>92</v>
      </c>
      <c r="AV141" s="12" t="s">
        <v>92</v>
      </c>
      <c r="AW141" s="12" t="s">
        <v>38</v>
      </c>
      <c r="AX141" s="12" t="s">
        <v>84</v>
      </c>
      <c r="AY141" s="227" t="s">
        <v>151</v>
      </c>
    </row>
    <row r="142" spans="1:65" s="13" customFormat="1">
      <c r="B142" s="228"/>
      <c r="C142" s="229"/>
      <c r="D142" s="213" t="s">
        <v>205</v>
      </c>
      <c r="E142" s="230" t="s">
        <v>1</v>
      </c>
      <c r="F142" s="231" t="s">
        <v>209</v>
      </c>
      <c r="G142" s="229"/>
      <c r="H142" s="232">
        <v>13.44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AT142" s="238" t="s">
        <v>205</v>
      </c>
      <c r="AU142" s="238" t="s">
        <v>92</v>
      </c>
      <c r="AV142" s="13" t="s">
        <v>107</v>
      </c>
      <c r="AW142" s="13" t="s">
        <v>38</v>
      </c>
      <c r="AX142" s="13" t="s">
        <v>21</v>
      </c>
      <c r="AY142" s="238" t="s">
        <v>151</v>
      </c>
    </row>
    <row r="143" spans="1:65" s="11" customFormat="1" ht="22.8" customHeight="1">
      <c r="B143" s="186"/>
      <c r="C143" s="187"/>
      <c r="D143" s="188" t="s">
        <v>83</v>
      </c>
      <c r="E143" s="249" t="s">
        <v>950</v>
      </c>
      <c r="F143" s="249" t="s">
        <v>486</v>
      </c>
      <c r="G143" s="187"/>
      <c r="H143" s="187"/>
      <c r="I143" s="190"/>
      <c r="J143" s="250">
        <f>BK143</f>
        <v>0</v>
      </c>
      <c r="K143" s="187"/>
      <c r="L143" s="192"/>
      <c r="M143" s="193"/>
      <c r="N143" s="194"/>
      <c r="O143" s="194"/>
      <c r="P143" s="195">
        <f>P144</f>
        <v>0</v>
      </c>
      <c r="Q143" s="194"/>
      <c r="R143" s="195">
        <f>R144</f>
        <v>0</v>
      </c>
      <c r="S143" s="194"/>
      <c r="T143" s="196">
        <f>T144</f>
        <v>0</v>
      </c>
      <c r="AR143" s="197" t="s">
        <v>21</v>
      </c>
      <c r="AT143" s="198" t="s">
        <v>83</v>
      </c>
      <c r="AU143" s="198" t="s">
        <v>21</v>
      </c>
      <c r="AY143" s="197" t="s">
        <v>151</v>
      </c>
      <c r="BK143" s="199">
        <f>BK144</f>
        <v>0</v>
      </c>
    </row>
    <row r="144" spans="1:65" s="2" customFormat="1" ht="21.75" customHeight="1">
      <c r="A144" s="34"/>
      <c r="B144" s="35"/>
      <c r="C144" s="200" t="s">
        <v>119</v>
      </c>
      <c r="D144" s="200" t="s">
        <v>152</v>
      </c>
      <c r="E144" s="201" t="s">
        <v>1131</v>
      </c>
      <c r="F144" s="202" t="s">
        <v>1132</v>
      </c>
      <c r="G144" s="203" t="s">
        <v>394</v>
      </c>
      <c r="H144" s="204">
        <v>30</v>
      </c>
      <c r="I144" s="205"/>
      <c r="J144" s="206">
        <f>ROUND(I144*H144,2)</f>
        <v>0</v>
      </c>
      <c r="K144" s="202" t="s">
        <v>955</v>
      </c>
      <c r="L144" s="39"/>
      <c r="M144" s="207" t="s">
        <v>1</v>
      </c>
      <c r="N144" s="208" t="s">
        <v>49</v>
      </c>
      <c r="O144" s="71"/>
      <c r="P144" s="209">
        <f>O144*H144</f>
        <v>0</v>
      </c>
      <c r="Q144" s="209">
        <v>0</v>
      </c>
      <c r="R144" s="209">
        <f>Q144*H144</f>
        <v>0</v>
      </c>
      <c r="S144" s="209">
        <v>0</v>
      </c>
      <c r="T144" s="21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1" t="s">
        <v>107</v>
      </c>
      <c r="AT144" s="211" t="s">
        <v>152</v>
      </c>
      <c r="AU144" s="211" t="s">
        <v>92</v>
      </c>
      <c r="AY144" s="17" t="s">
        <v>151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7" t="s">
        <v>21</v>
      </c>
      <c r="BK144" s="212">
        <f>ROUND(I144*H144,2)</f>
        <v>0</v>
      </c>
      <c r="BL144" s="17" t="s">
        <v>107</v>
      </c>
      <c r="BM144" s="211" t="s">
        <v>27</v>
      </c>
    </row>
    <row r="145" spans="1:65" s="11" customFormat="1" ht="25.95" customHeight="1">
      <c r="B145" s="186"/>
      <c r="C145" s="187"/>
      <c r="D145" s="188" t="s">
        <v>83</v>
      </c>
      <c r="E145" s="189" t="s">
        <v>1133</v>
      </c>
      <c r="F145" s="189" t="s">
        <v>1134</v>
      </c>
      <c r="G145" s="187"/>
      <c r="H145" s="187"/>
      <c r="I145" s="190"/>
      <c r="J145" s="191">
        <f>BK145</f>
        <v>0</v>
      </c>
      <c r="K145" s="187"/>
      <c r="L145" s="192"/>
      <c r="M145" s="193"/>
      <c r="N145" s="194"/>
      <c r="O145" s="194"/>
      <c r="P145" s="195">
        <f>P146+P177+P188</f>
        <v>0</v>
      </c>
      <c r="Q145" s="194"/>
      <c r="R145" s="195">
        <f>R146+R177+R188</f>
        <v>0</v>
      </c>
      <c r="S145" s="194"/>
      <c r="T145" s="196">
        <f>T146+T177+T188</f>
        <v>0</v>
      </c>
      <c r="AR145" s="197" t="s">
        <v>21</v>
      </c>
      <c r="AT145" s="198" t="s">
        <v>83</v>
      </c>
      <c r="AU145" s="198" t="s">
        <v>84</v>
      </c>
      <c r="AY145" s="197" t="s">
        <v>151</v>
      </c>
      <c r="BK145" s="199">
        <f>BK146+BK177+BK188</f>
        <v>0</v>
      </c>
    </row>
    <row r="146" spans="1:65" s="11" customFormat="1" ht="22.8" customHeight="1">
      <c r="B146" s="186"/>
      <c r="C146" s="187"/>
      <c r="D146" s="188" t="s">
        <v>83</v>
      </c>
      <c r="E146" s="249" t="s">
        <v>1135</v>
      </c>
      <c r="F146" s="249" t="s">
        <v>1136</v>
      </c>
      <c r="G146" s="187"/>
      <c r="H146" s="187"/>
      <c r="I146" s="190"/>
      <c r="J146" s="250">
        <f>BK146</f>
        <v>0</v>
      </c>
      <c r="K146" s="187"/>
      <c r="L146" s="192"/>
      <c r="M146" s="193"/>
      <c r="N146" s="194"/>
      <c r="O146" s="194"/>
      <c r="P146" s="195">
        <f>SUM(P147:P176)</f>
        <v>0</v>
      </c>
      <c r="Q146" s="194"/>
      <c r="R146" s="195">
        <f>SUM(R147:R176)</f>
        <v>0</v>
      </c>
      <c r="S146" s="194"/>
      <c r="T146" s="196">
        <f>SUM(T147:T176)</f>
        <v>0</v>
      </c>
      <c r="AR146" s="197" t="s">
        <v>21</v>
      </c>
      <c r="AT146" s="198" t="s">
        <v>83</v>
      </c>
      <c r="AU146" s="198" t="s">
        <v>21</v>
      </c>
      <c r="AY146" s="197" t="s">
        <v>151</v>
      </c>
      <c r="BK146" s="199">
        <f>SUM(BK147:BK176)</f>
        <v>0</v>
      </c>
    </row>
    <row r="147" spans="1:65" s="2" customFormat="1" ht="16.5" customHeight="1">
      <c r="A147" s="34"/>
      <c r="B147" s="35"/>
      <c r="C147" s="200" t="s">
        <v>122</v>
      </c>
      <c r="D147" s="200" t="s">
        <v>152</v>
      </c>
      <c r="E147" s="201" t="s">
        <v>1137</v>
      </c>
      <c r="F147" s="202" t="s">
        <v>1138</v>
      </c>
      <c r="G147" s="203" t="s">
        <v>354</v>
      </c>
      <c r="H147" s="204">
        <v>12</v>
      </c>
      <c r="I147" s="205"/>
      <c r="J147" s="206">
        <f t="shared" ref="J147:J176" si="0">ROUND(I147*H147,2)</f>
        <v>0</v>
      </c>
      <c r="K147" s="202" t="s">
        <v>955</v>
      </c>
      <c r="L147" s="39"/>
      <c r="M147" s="207" t="s">
        <v>1</v>
      </c>
      <c r="N147" s="208" t="s">
        <v>49</v>
      </c>
      <c r="O147" s="71"/>
      <c r="P147" s="209">
        <f t="shared" ref="P147:P176" si="1">O147*H147</f>
        <v>0</v>
      </c>
      <c r="Q147" s="209">
        <v>0</v>
      </c>
      <c r="R147" s="209">
        <f t="shared" ref="R147:R176" si="2">Q147*H147</f>
        <v>0</v>
      </c>
      <c r="S147" s="209">
        <v>0</v>
      </c>
      <c r="T147" s="210">
        <f t="shared" ref="T147:T176" si="3"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1" t="s">
        <v>107</v>
      </c>
      <c r="AT147" s="211" t="s">
        <v>152</v>
      </c>
      <c r="AU147" s="211" t="s">
        <v>92</v>
      </c>
      <c r="AY147" s="17" t="s">
        <v>151</v>
      </c>
      <c r="BE147" s="212">
        <f t="shared" ref="BE147:BE176" si="4">IF(N147="základní",J147,0)</f>
        <v>0</v>
      </c>
      <c r="BF147" s="212">
        <f t="shared" ref="BF147:BF176" si="5">IF(N147="snížená",J147,0)</f>
        <v>0</v>
      </c>
      <c r="BG147" s="212">
        <f t="shared" ref="BG147:BG176" si="6">IF(N147="zákl. přenesená",J147,0)</f>
        <v>0</v>
      </c>
      <c r="BH147" s="212">
        <f t="shared" ref="BH147:BH176" si="7">IF(N147="sníž. přenesená",J147,0)</f>
        <v>0</v>
      </c>
      <c r="BI147" s="212">
        <f t="shared" ref="BI147:BI176" si="8">IF(N147="nulová",J147,0)</f>
        <v>0</v>
      </c>
      <c r="BJ147" s="17" t="s">
        <v>21</v>
      </c>
      <c r="BK147" s="212">
        <f t="shared" ref="BK147:BK176" si="9">ROUND(I147*H147,2)</f>
        <v>0</v>
      </c>
      <c r="BL147" s="17" t="s">
        <v>107</v>
      </c>
      <c r="BM147" s="211" t="s">
        <v>232</v>
      </c>
    </row>
    <row r="148" spans="1:65" s="2" customFormat="1" ht="16.5" customHeight="1">
      <c r="A148" s="34"/>
      <c r="B148" s="35"/>
      <c r="C148" s="265" t="s">
        <v>26</v>
      </c>
      <c r="D148" s="265" t="s">
        <v>532</v>
      </c>
      <c r="E148" s="266" t="s">
        <v>897</v>
      </c>
      <c r="F148" s="267" t="s">
        <v>1139</v>
      </c>
      <c r="G148" s="268" t="s">
        <v>354</v>
      </c>
      <c r="H148" s="269">
        <v>12.6</v>
      </c>
      <c r="I148" s="270"/>
      <c r="J148" s="271">
        <f t="shared" si="0"/>
        <v>0</v>
      </c>
      <c r="K148" s="267" t="s">
        <v>196</v>
      </c>
      <c r="L148" s="272"/>
      <c r="M148" s="273" t="s">
        <v>1</v>
      </c>
      <c r="N148" s="274" t="s">
        <v>49</v>
      </c>
      <c r="O148" s="71"/>
      <c r="P148" s="209">
        <f t="shared" si="1"/>
        <v>0</v>
      </c>
      <c r="Q148" s="209">
        <v>0</v>
      </c>
      <c r="R148" s="209">
        <f t="shared" si="2"/>
        <v>0</v>
      </c>
      <c r="S148" s="209">
        <v>0</v>
      </c>
      <c r="T148" s="210">
        <f t="shared" si="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1" t="s">
        <v>119</v>
      </c>
      <c r="AT148" s="211" t="s">
        <v>532</v>
      </c>
      <c r="AU148" s="211" t="s">
        <v>92</v>
      </c>
      <c r="AY148" s="17" t="s">
        <v>151</v>
      </c>
      <c r="BE148" s="212">
        <f t="shared" si="4"/>
        <v>0</v>
      </c>
      <c r="BF148" s="212">
        <f t="shared" si="5"/>
        <v>0</v>
      </c>
      <c r="BG148" s="212">
        <f t="shared" si="6"/>
        <v>0</v>
      </c>
      <c r="BH148" s="212">
        <f t="shared" si="7"/>
        <v>0</v>
      </c>
      <c r="BI148" s="212">
        <f t="shared" si="8"/>
        <v>0</v>
      </c>
      <c r="BJ148" s="17" t="s">
        <v>21</v>
      </c>
      <c r="BK148" s="212">
        <f t="shared" si="9"/>
        <v>0</v>
      </c>
      <c r="BL148" s="17" t="s">
        <v>107</v>
      </c>
      <c r="BM148" s="211" t="s">
        <v>241</v>
      </c>
    </row>
    <row r="149" spans="1:65" s="2" customFormat="1" ht="16.5" customHeight="1">
      <c r="A149" s="34"/>
      <c r="B149" s="35"/>
      <c r="C149" s="200" t="s">
        <v>200</v>
      </c>
      <c r="D149" s="200" t="s">
        <v>152</v>
      </c>
      <c r="E149" s="201" t="s">
        <v>1140</v>
      </c>
      <c r="F149" s="202" t="s">
        <v>1141</v>
      </c>
      <c r="G149" s="203" t="s">
        <v>354</v>
      </c>
      <c r="H149" s="204">
        <v>3</v>
      </c>
      <c r="I149" s="205"/>
      <c r="J149" s="206">
        <f t="shared" si="0"/>
        <v>0</v>
      </c>
      <c r="K149" s="202" t="s">
        <v>955</v>
      </c>
      <c r="L149" s="39"/>
      <c r="M149" s="207" t="s">
        <v>1</v>
      </c>
      <c r="N149" s="208" t="s">
        <v>49</v>
      </c>
      <c r="O149" s="71"/>
      <c r="P149" s="209">
        <f t="shared" si="1"/>
        <v>0</v>
      </c>
      <c r="Q149" s="209">
        <v>0</v>
      </c>
      <c r="R149" s="209">
        <f t="shared" si="2"/>
        <v>0</v>
      </c>
      <c r="S149" s="209">
        <v>0</v>
      </c>
      <c r="T149" s="210">
        <f t="shared" si="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1" t="s">
        <v>107</v>
      </c>
      <c r="AT149" s="211" t="s">
        <v>152</v>
      </c>
      <c r="AU149" s="211" t="s">
        <v>92</v>
      </c>
      <c r="AY149" s="17" t="s">
        <v>151</v>
      </c>
      <c r="BE149" s="212">
        <f t="shared" si="4"/>
        <v>0</v>
      </c>
      <c r="BF149" s="212">
        <f t="shared" si="5"/>
        <v>0</v>
      </c>
      <c r="BG149" s="212">
        <f t="shared" si="6"/>
        <v>0</v>
      </c>
      <c r="BH149" s="212">
        <f t="shared" si="7"/>
        <v>0</v>
      </c>
      <c r="BI149" s="212">
        <f t="shared" si="8"/>
        <v>0</v>
      </c>
      <c r="BJ149" s="17" t="s">
        <v>21</v>
      </c>
      <c r="BK149" s="212">
        <f t="shared" si="9"/>
        <v>0</v>
      </c>
      <c r="BL149" s="17" t="s">
        <v>107</v>
      </c>
      <c r="BM149" s="211" t="s">
        <v>250</v>
      </c>
    </row>
    <row r="150" spans="1:65" s="2" customFormat="1" ht="16.5" customHeight="1">
      <c r="A150" s="34"/>
      <c r="B150" s="35"/>
      <c r="C150" s="265" t="s">
        <v>210</v>
      </c>
      <c r="D150" s="265" t="s">
        <v>532</v>
      </c>
      <c r="E150" s="266" t="s">
        <v>905</v>
      </c>
      <c r="F150" s="267" t="s">
        <v>1142</v>
      </c>
      <c r="G150" s="268" t="s">
        <v>354</v>
      </c>
      <c r="H150" s="269">
        <v>3.2</v>
      </c>
      <c r="I150" s="270"/>
      <c r="J150" s="271">
        <f t="shared" si="0"/>
        <v>0</v>
      </c>
      <c r="K150" s="267" t="s">
        <v>196</v>
      </c>
      <c r="L150" s="272"/>
      <c r="M150" s="273" t="s">
        <v>1</v>
      </c>
      <c r="N150" s="274" t="s">
        <v>49</v>
      </c>
      <c r="O150" s="71"/>
      <c r="P150" s="209">
        <f t="shared" si="1"/>
        <v>0</v>
      </c>
      <c r="Q150" s="209">
        <v>0</v>
      </c>
      <c r="R150" s="209">
        <f t="shared" si="2"/>
        <v>0</v>
      </c>
      <c r="S150" s="209">
        <v>0</v>
      </c>
      <c r="T150" s="210">
        <f t="shared" si="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1" t="s">
        <v>119</v>
      </c>
      <c r="AT150" s="211" t="s">
        <v>532</v>
      </c>
      <c r="AU150" s="211" t="s">
        <v>92</v>
      </c>
      <c r="AY150" s="17" t="s">
        <v>151</v>
      </c>
      <c r="BE150" s="212">
        <f t="shared" si="4"/>
        <v>0</v>
      </c>
      <c r="BF150" s="212">
        <f t="shared" si="5"/>
        <v>0</v>
      </c>
      <c r="BG150" s="212">
        <f t="shared" si="6"/>
        <v>0</v>
      </c>
      <c r="BH150" s="212">
        <f t="shared" si="7"/>
        <v>0</v>
      </c>
      <c r="BI150" s="212">
        <f t="shared" si="8"/>
        <v>0</v>
      </c>
      <c r="BJ150" s="17" t="s">
        <v>21</v>
      </c>
      <c r="BK150" s="212">
        <f t="shared" si="9"/>
        <v>0</v>
      </c>
      <c r="BL150" s="17" t="s">
        <v>107</v>
      </c>
      <c r="BM150" s="211" t="s">
        <v>258</v>
      </c>
    </row>
    <row r="151" spans="1:65" s="2" customFormat="1" ht="16.5" customHeight="1">
      <c r="A151" s="34"/>
      <c r="B151" s="35"/>
      <c r="C151" s="200" t="s">
        <v>217</v>
      </c>
      <c r="D151" s="200" t="s">
        <v>152</v>
      </c>
      <c r="E151" s="201" t="s">
        <v>1143</v>
      </c>
      <c r="F151" s="202" t="s">
        <v>1144</v>
      </c>
      <c r="G151" s="203" t="s">
        <v>354</v>
      </c>
      <c r="H151" s="204">
        <v>3</v>
      </c>
      <c r="I151" s="205"/>
      <c r="J151" s="206">
        <f t="shared" si="0"/>
        <v>0</v>
      </c>
      <c r="K151" s="202" t="s">
        <v>955</v>
      </c>
      <c r="L151" s="39"/>
      <c r="M151" s="207" t="s">
        <v>1</v>
      </c>
      <c r="N151" s="208" t="s">
        <v>49</v>
      </c>
      <c r="O151" s="71"/>
      <c r="P151" s="209">
        <f t="shared" si="1"/>
        <v>0</v>
      </c>
      <c r="Q151" s="209">
        <v>0</v>
      </c>
      <c r="R151" s="209">
        <f t="shared" si="2"/>
        <v>0</v>
      </c>
      <c r="S151" s="209">
        <v>0</v>
      </c>
      <c r="T151" s="210">
        <f t="shared" si="3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1" t="s">
        <v>107</v>
      </c>
      <c r="AT151" s="211" t="s">
        <v>152</v>
      </c>
      <c r="AU151" s="211" t="s">
        <v>92</v>
      </c>
      <c r="AY151" s="17" t="s">
        <v>151</v>
      </c>
      <c r="BE151" s="212">
        <f t="shared" si="4"/>
        <v>0</v>
      </c>
      <c r="BF151" s="212">
        <f t="shared" si="5"/>
        <v>0</v>
      </c>
      <c r="BG151" s="212">
        <f t="shared" si="6"/>
        <v>0</v>
      </c>
      <c r="BH151" s="212">
        <f t="shared" si="7"/>
        <v>0</v>
      </c>
      <c r="BI151" s="212">
        <f t="shared" si="8"/>
        <v>0</v>
      </c>
      <c r="BJ151" s="17" t="s">
        <v>21</v>
      </c>
      <c r="BK151" s="212">
        <f t="shared" si="9"/>
        <v>0</v>
      </c>
      <c r="BL151" s="17" t="s">
        <v>107</v>
      </c>
      <c r="BM151" s="211" t="s">
        <v>267</v>
      </c>
    </row>
    <row r="152" spans="1:65" s="2" customFormat="1" ht="16.5" customHeight="1">
      <c r="A152" s="34"/>
      <c r="B152" s="35"/>
      <c r="C152" s="265" t="s">
        <v>222</v>
      </c>
      <c r="D152" s="265" t="s">
        <v>532</v>
      </c>
      <c r="E152" s="266" t="s">
        <v>910</v>
      </c>
      <c r="F152" s="267" t="s">
        <v>1145</v>
      </c>
      <c r="G152" s="268" t="s">
        <v>354</v>
      </c>
      <c r="H152" s="269">
        <v>3.2</v>
      </c>
      <c r="I152" s="270"/>
      <c r="J152" s="271">
        <f t="shared" si="0"/>
        <v>0</v>
      </c>
      <c r="K152" s="267" t="s">
        <v>196</v>
      </c>
      <c r="L152" s="272"/>
      <c r="M152" s="273" t="s">
        <v>1</v>
      </c>
      <c r="N152" s="274" t="s">
        <v>49</v>
      </c>
      <c r="O152" s="71"/>
      <c r="P152" s="209">
        <f t="shared" si="1"/>
        <v>0</v>
      </c>
      <c r="Q152" s="209">
        <v>0</v>
      </c>
      <c r="R152" s="209">
        <f t="shared" si="2"/>
        <v>0</v>
      </c>
      <c r="S152" s="209">
        <v>0</v>
      </c>
      <c r="T152" s="210">
        <f t="shared" si="3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1" t="s">
        <v>119</v>
      </c>
      <c r="AT152" s="211" t="s">
        <v>532</v>
      </c>
      <c r="AU152" s="211" t="s">
        <v>92</v>
      </c>
      <c r="AY152" s="17" t="s">
        <v>151</v>
      </c>
      <c r="BE152" s="212">
        <f t="shared" si="4"/>
        <v>0</v>
      </c>
      <c r="BF152" s="212">
        <f t="shared" si="5"/>
        <v>0</v>
      </c>
      <c r="BG152" s="212">
        <f t="shared" si="6"/>
        <v>0</v>
      </c>
      <c r="BH152" s="212">
        <f t="shared" si="7"/>
        <v>0</v>
      </c>
      <c r="BI152" s="212">
        <f t="shared" si="8"/>
        <v>0</v>
      </c>
      <c r="BJ152" s="17" t="s">
        <v>21</v>
      </c>
      <c r="BK152" s="212">
        <f t="shared" si="9"/>
        <v>0</v>
      </c>
      <c r="BL152" s="17" t="s">
        <v>107</v>
      </c>
      <c r="BM152" s="211" t="s">
        <v>276</v>
      </c>
    </row>
    <row r="153" spans="1:65" s="2" customFormat="1" ht="16.5" customHeight="1">
      <c r="A153" s="34"/>
      <c r="B153" s="35"/>
      <c r="C153" s="200" t="s">
        <v>8</v>
      </c>
      <c r="D153" s="200" t="s">
        <v>152</v>
      </c>
      <c r="E153" s="201" t="s">
        <v>1146</v>
      </c>
      <c r="F153" s="202" t="s">
        <v>1147</v>
      </c>
      <c r="G153" s="203" t="s">
        <v>354</v>
      </c>
      <c r="H153" s="204">
        <v>230</v>
      </c>
      <c r="I153" s="205"/>
      <c r="J153" s="206">
        <f t="shared" si="0"/>
        <v>0</v>
      </c>
      <c r="K153" s="202" t="s">
        <v>955</v>
      </c>
      <c r="L153" s="39"/>
      <c r="M153" s="207" t="s">
        <v>1</v>
      </c>
      <c r="N153" s="208" t="s">
        <v>49</v>
      </c>
      <c r="O153" s="71"/>
      <c r="P153" s="209">
        <f t="shared" si="1"/>
        <v>0</v>
      </c>
      <c r="Q153" s="209">
        <v>0</v>
      </c>
      <c r="R153" s="209">
        <f t="shared" si="2"/>
        <v>0</v>
      </c>
      <c r="S153" s="209">
        <v>0</v>
      </c>
      <c r="T153" s="210">
        <f t="shared" si="3"/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1" t="s">
        <v>107</v>
      </c>
      <c r="AT153" s="211" t="s">
        <v>152</v>
      </c>
      <c r="AU153" s="211" t="s">
        <v>92</v>
      </c>
      <c r="AY153" s="17" t="s">
        <v>151</v>
      </c>
      <c r="BE153" s="212">
        <f t="shared" si="4"/>
        <v>0</v>
      </c>
      <c r="BF153" s="212">
        <f t="shared" si="5"/>
        <v>0</v>
      </c>
      <c r="BG153" s="212">
        <f t="shared" si="6"/>
        <v>0</v>
      </c>
      <c r="BH153" s="212">
        <f t="shared" si="7"/>
        <v>0</v>
      </c>
      <c r="BI153" s="212">
        <f t="shared" si="8"/>
        <v>0</v>
      </c>
      <c r="BJ153" s="17" t="s">
        <v>21</v>
      </c>
      <c r="BK153" s="212">
        <f t="shared" si="9"/>
        <v>0</v>
      </c>
      <c r="BL153" s="17" t="s">
        <v>107</v>
      </c>
      <c r="BM153" s="211" t="s">
        <v>284</v>
      </c>
    </row>
    <row r="154" spans="1:65" s="2" customFormat="1" ht="16.5" customHeight="1">
      <c r="A154" s="34"/>
      <c r="B154" s="35"/>
      <c r="C154" s="265" t="s">
        <v>232</v>
      </c>
      <c r="D154" s="265" t="s">
        <v>532</v>
      </c>
      <c r="E154" s="266" t="s">
        <v>914</v>
      </c>
      <c r="F154" s="267" t="s">
        <v>1148</v>
      </c>
      <c r="G154" s="268" t="s">
        <v>354</v>
      </c>
      <c r="H154" s="269">
        <v>241.5</v>
      </c>
      <c r="I154" s="270"/>
      <c r="J154" s="271">
        <f t="shared" si="0"/>
        <v>0</v>
      </c>
      <c r="K154" s="267" t="s">
        <v>196</v>
      </c>
      <c r="L154" s="272"/>
      <c r="M154" s="273" t="s">
        <v>1</v>
      </c>
      <c r="N154" s="274" t="s">
        <v>49</v>
      </c>
      <c r="O154" s="71"/>
      <c r="P154" s="209">
        <f t="shared" si="1"/>
        <v>0</v>
      </c>
      <c r="Q154" s="209">
        <v>0</v>
      </c>
      <c r="R154" s="209">
        <f t="shared" si="2"/>
        <v>0</v>
      </c>
      <c r="S154" s="209">
        <v>0</v>
      </c>
      <c r="T154" s="210">
        <f t="shared" si="3"/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1" t="s">
        <v>119</v>
      </c>
      <c r="AT154" s="211" t="s">
        <v>532</v>
      </c>
      <c r="AU154" s="211" t="s">
        <v>92</v>
      </c>
      <c r="AY154" s="17" t="s">
        <v>151</v>
      </c>
      <c r="BE154" s="212">
        <f t="shared" si="4"/>
        <v>0</v>
      </c>
      <c r="BF154" s="212">
        <f t="shared" si="5"/>
        <v>0</v>
      </c>
      <c r="BG154" s="212">
        <f t="shared" si="6"/>
        <v>0</v>
      </c>
      <c r="BH154" s="212">
        <f t="shared" si="7"/>
        <v>0</v>
      </c>
      <c r="BI154" s="212">
        <f t="shared" si="8"/>
        <v>0</v>
      </c>
      <c r="BJ154" s="17" t="s">
        <v>21</v>
      </c>
      <c r="BK154" s="212">
        <f t="shared" si="9"/>
        <v>0</v>
      </c>
      <c r="BL154" s="17" t="s">
        <v>107</v>
      </c>
      <c r="BM154" s="211" t="s">
        <v>292</v>
      </c>
    </row>
    <row r="155" spans="1:65" s="2" customFormat="1" ht="16.5" customHeight="1">
      <c r="A155" s="34"/>
      <c r="B155" s="35"/>
      <c r="C155" s="200" t="s">
        <v>236</v>
      </c>
      <c r="D155" s="200" t="s">
        <v>152</v>
      </c>
      <c r="E155" s="201" t="s">
        <v>1149</v>
      </c>
      <c r="F155" s="202" t="s">
        <v>1150</v>
      </c>
      <c r="G155" s="203" t="s">
        <v>354</v>
      </c>
      <c r="H155" s="204">
        <v>18</v>
      </c>
      <c r="I155" s="205"/>
      <c r="J155" s="206">
        <f t="shared" si="0"/>
        <v>0</v>
      </c>
      <c r="K155" s="202" t="s">
        <v>955</v>
      </c>
      <c r="L155" s="39"/>
      <c r="M155" s="207" t="s">
        <v>1</v>
      </c>
      <c r="N155" s="208" t="s">
        <v>49</v>
      </c>
      <c r="O155" s="71"/>
      <c r="P155" s="209">
        <f t="shared" si="1"/>
        <v>0</v>
      </c>
      <c r="Q155" s="209">
        <v>0</v>
      </c>
      <c r="R155" s="209">
        <f t="shared" si="2"/>
        <v>0</v>
      </c>
      <c r="S155" s="209">
        <v>0</v>
      </c>
      <c r="T155" s="210">
        <f t="shared" si="3"/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1" t="s">
        <v>107</v>
      </c>
      <c r="AT155" s="211" t="s">
        <v>152</v>
      </c>
      <c r="AU155" s="211" t="s">
        <v>92</v>
      </c>
      <c r="AY155" s="17" t="s">
        <v>151</v>
      </c>
      <c r="BE155" s="212">
        <f t="shared" si="4"/>
        <v>0</v>
      </c>
      <c r="BF155" s="212">
        <f t="shared" si="5"/>
        <v>0</v>
      </c>
      <c r="BG155" s="212">
        <f t="shared" si="6"/>
        <v>0</v>
      </c>
      <c r="BH155" s="212">
        <f t="shared" si="7"/>
        <v>0</v>
      </c>
      <c r="BI155" s="212">
        <f t="shared" si="8"/>
        <v>0</v>
      </c>
      <c r="BJ155" s="17" t="s">
        <v>21</v>
      </c>
      <c r="BK155" s="212">
        <f t="shared" si="9"/>
        <v>0</v>
      </c>
      <c r="BL155" s="17" t="s">
        <v>107</v>
      </c>
      <c r="BM155" s="211" t="s">
        <v>303</v>
      </c>
    </row>
    <row r="156" spans="1:65" s="2" customFormat="1" ht="16.5" customHeight="1">
      <c r="A156" s="34"/>
      <c r="B156" s="35"/>
      <c r="C156" s="265" t="s">
        <v>241</v>
      </c>
      <c r="D156" s="265" t="s">
        <v>532</v>
      </c>
      <c r="E156" s="266" t="s">
        <v>916</v>
      </c>
      <c r="F156" s="267" t="s">
        <v>1151</v>
      </c>
      <c r="G156" s="268" t="s">
        <v>354</v>
      </c>
      <c r="H156" s="269">
        <v>19</v>
      </c>
      <c r="I156" s="270"/>
      <c r="J156" s="271">
        <f t="shared" si="0"/>
        <v>0</v>
      </c>
      <c r="K156" s="267" t="s">
        <v>196</v>
      </c>
      <c r="L156" s="272"/>
      <c r="M156" s="273" t="s">
        <v>1</v>
      </c>
      <c r="N156" s="274" t="s">
        <v>49</v>
      </c>
      <c r="O156" s="71"/>
      <c r="P156" s="209">
        <f t="shared" si="1"/>
        <v>0</v>
      </c>
      <c r="Q156" s="209">
        <v>0</v>
      </c>
      <c r="R156" s="209">
        <f t="shared" si="2"/>
        <v>0</v>
      </c>
      <c r="S156" s="209">
        <v>0</v>
      </c>
      <c r="T156" s="210">
        <f t="shared" si="3"/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1" t="s">
        <v>119</v>
      </c>
      <c r="AT156" s="211" t="s">
        <v>532</v>
      </c>
      <c r="AU156" s="211" t="s">
        <v>92</v>
      </c>
      <c r="AY156" s="17" t="s">
        <v>151</v>
      </c>
      <c r="BE156" s="212">
        <f t="shared" si="4"/>
        <v>0</v>
      </c>
      <c r="BF156" s="212">
        <f t="shared" si="5"/>
        <v>0</v>
      </c>
      <c r="BG156" s="212">
        <f t="shared" si="6"/>
        <v>0</v>
      </c>
      <c r="BH156" s="212">
        <f t="shared" si="7"/>
        <v>0</v>
      </c>
      <c r="BI156" s="212">
        <f t="shared" si="8"/>
        <v>0</v>
      </c>
      <c r="BJ156" s="17" t="s">
        <v>21</v>
      </c>
      <c r="BK156" s="212">
        <f t="shared" si="9"/>
        <v>0</v>
      </c>
      <c r="BL156" s="17" t="s">
        <v>107</v>
      </c>
      <c r="BM156" s="211" t="s">
        <v>636</v>
      </c>
    </row>
    <row r="157" spans="1:65" s="2" customFormat="1" ht="16.5" customHeight="1">
      <c r="A157" s="34"/>
      <c r="B157" s="35"/>
      <c r="C157" s="200" t="s">
        <v>246</v>
      </c>
      <c r="D157" s="200" t="s">
        <v>152</v>
      </c>
      <c r="E157" s="201" t="s">
        <v>1152</v>
      </c>
      <c r="F157" s="202" t="s">
        <v>1153</v>
      </c>
      <c r="G157" s="203" t="s">
        <v>203</v>
      </c>
      <c r="H157" s="204">
        <v>24</v>
      </c>
      <c r="I157" s="205"/>
      <c r="J157" s="206">
        <f t="shared" si="0"/>
        <v>0</v>
      </c>
      <c r="K157" s="202" t="s">
        <v>955</v>
      </c>
      <c r="L157" s="39"/>
      <c r="M157" s="207" t="s">
        <v>1</v>
      </c>
      <c r="N157" s="208" t="s">
        <v>49</v>
      </c>
      <c r="O157" s="71"/>
      <c r="P157" s="209">
        <f t="shared" si="1"/>
        <v>0</v>
      </c>
      <c r="Q157" s="209">
        <v>0</v>
      </c>
      <c r="R157" s="209">
        <f t="shared" si="2"/>
        <v>0</v>
      </c>
      <c r="S157" s="209">
        <v>0</v>
      </c>
      <c r="T157" s="210">
        <f t="shared" si="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1" t="s">
        <v>107</v>
      </c>
      <c r="AT157" s="211" t="s">
        <v>152</v>
      </c>
      <c r="AU157" s="211" t="s">
        <v>92</v>
      </c>
      <c r="AY157" s="17" t="s">
        <v>151</v>
      </c>
      <c r="BE157" s="212">
        <f t="shared" si="4"/>
        <v>0</v>
      </c>
      <c r="BF157" s="212">
        <f t="shared" si="5"/>
        <v>0</v>
      </c>
      <c r="BG157" s="212">
        <f t="shared" si="6"/>
        <v>0</v>
      </c>
      <c r="BH157" s="212">
        <f t="shared" si="7"/>
        <v>0</v>
      </c>
      <c r="BI157" s="212">
        <f t="shared" si="8"/>
        <v>0</v>
      </c>
      <c r="BJ157" s="17" t="s">
        <v>21</v>
      </c>
      <c r="BK157" s="212">
        <f t="shared" si="9"/>
        <v>0</v>
      </c>
      <c r="BL157" s="17" t="s">
        <v>107</v>
      </c>
      <c r="BM157" s="211" t="s">
        <v>644</v>
      </c>
    </row>
    <row r="158" spans="1:65" s="2" customFormat="1" ht="16.5" customHeight="1">
      <c r="A158" s="34"/>
      <c r="B158" s="35"/>
      <c r="C158" s="265" t="s">
        <v>250</v>
      </c>
      <c r="D158" s="265" t="s">
        <v>532</v>
      </c>
      <c r="E158" s="266" t="s">
        <v>924</v>
      </c>
      <c r="F158" s="267" t="s">
        <v>1154</v>
      </c>
      <c r="G158" s="268" t="s">
        <v>203</v>
      </c>
      <c r="H158" s="269">
        <v>8</v>
      </c>
      <c r="I158" s="270"/>
      <c r="J158" s="271">
        <f t="shared" si="0"/>
        <v>0</v>
      </c>
      <c r="K158" s="267" t="s">
        <v>196</v>
      </c>
      <c r="L158" s="272"/>
      <c r="M158" s="273" t="s">
        <v>1</v>
      </c>
      <c r="N158" s="274" t="s">
        <v>49</v>
      </c>
      <c r="O158" s="71"/>
      <c r="P158" s="209">
        <f t="shared" si="1"/>
        <v>0</v>
      </c>
      <c r="Q158" s="209">
        <v>0</v>
      </c>
      <c r="R158" s="209">
        <f t="shared" si="2"/>
        <v>0</v>
      </c>
      <c r="S158" s="209">
        <v>0</v>
      </c>
      <c r="T158" s="210">
        <f t="shared" si="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1" t="s">
        <v>119</v>
      </c>
      <c r="AT158" s="211" t="s">
        <v>532</v>
      </c>
      <c r="AU158" s="211" t="s">
        <v>92</v>
      </c>
      <c r="AY158" s="17" t="s">
        <v>151</v>
      </c>
      <c r="BE158" s="212">
        <f t="shared" si="4"/>
        <v>0</v>
      </c>
      <c r="BF158" s="212">
        <f t="shared" si="5"/>
        <v>0</v>
      </c>
      <c r="BG158" s="212">
        <f t="shared" si="6"/>
        <v>0</v>
      </c>
      <c r="BH158" s="212">
        <f t="shared" si="7"/>
        <v>0</v>
      </c>
      <c r="BI158" s="212">
        <f t="shared" si="8"/>
        <v>0</v>
      </c>
      <c r="BJ158" s="17" t="s">
        <v>21</v>
      </c>
      <c r="BK158" s="212">
        <f t="shared" si="9"/>
        <v>0</v>
      </c>
      <c r="BL158" s="17" t="s">
        <v>107</v>
      </c>
      <c r="BM158" s="211" t="s">
        <v>653</v>
      </c>
    </row>
    <row r="159" spans="1:65" s="2" customFormat="1" ht="16.5" customHeight="1">
      <c r="A159" s="34"/>
      <c r="B159" s="35"/>
      <c r="C159" s="265" t="s">
        <v>7</v>
      </c>
      <c r="D159" s="265" t="s">
        <v>532</v>
      </c>
      <c r="E159" s="266" t="s">
        <v>926</v>
      </c>
      <c r="F159" s="267" t="s">
        <v>1155</v>
      </c>
      <c r="G159" s="268" t="s">
        <v>203</v>
      </c>
      <c r="H159" s="269">
        <v>16</v>
      </c>
      <c r="I159" s="270"/>
      <c r="J159" s="271">
        <f t="shared" si="0"/>
        <v>0</v>
      </c>
      <c r="K159" s="267" t="s">
        <v>196</v>
      </c>
      <c r="L159" s="272"/>
      <c r="M159" s="273" t="s">
        <v>1</v>
      </c>
      <c r="N159" s="274" t="s">
        <v>49</v>
      </c>
      <c r="O159" s="71"/>
      <c r="P159" s="209">
        <f t="shared" si="1"/>
        <v>0</v>
      </c>
      <c r="Q159" s="209">
        <v>0</v>
      </c>
      <c r="R159" s="209">
        <f t="shared" si="2"/>
        <v>0</v>
      </c>
      <c r="S159" s="209">
        <v>0</v>
      </c>
      <c r="T159" s="210">
        <f t="shared" si="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1" t="s">
        <v>119</v>
      </c>
      <c r="AT159" s="211" t="s">
        <v>532</v>
      </c>
      <c r="AU159" s="211" t="s">
        <v>92</v>
      </c>
      <c r="AY159" s="17" t="s">
        <v>151</v>
      </c>
      <c r="BE159" s="212">
        <f t="shared" si="4"/>
        <v>0</v>
      </c>
      <c r="BF159" s="212">
        <f t="shared" si="5"/>
        <v>0</v>
      </c>
      <c r="BG159" s="212">
        <f t="shared" si="6"/>
        <v>0</v>
      </c>
      <c r="BH159" s="212">
        <f t="shared" si="7"/>
        <v>0</v>
      </c>
      <c r="BI159" s="212">
        <f t="shared" si="8"/>
        <v>0</v>
      </c>
      <c r="BJ159" s="17" t="s">
        <v>21</v>
      </c>
      <c r="BK159" s="212">
        <f t="shared" si="9"/>
        <v>0</v>
      </c>
      <c r="BL159" s="17" t="s">
        <v>107</v>
      </c>
      <c r="BM159" s="211" t="s">
        <v>661</v>
      </c>
    </row>
    <row r="160" spans="1:65" s="2" customFormat="1" ht="16.5" customHeight="1">
      <c r="A160" s="34"/>
      <c r="B160" s="35"/>
      <c r="C160" s="200" t="s">
        <v>258</v>
      </c>
      <c r="D160" s="200" t="s">
        <v>152</v>
      </c>
      <c r="E160" s="201" t="s">
        <v>1156</v>
      </c>
      <c r="F160" s="202" t="s">
        <v>1157</v>
      </c>
      <c r="G160" s="203" t="s">
        <v>203</v>
      </c>
      <c r="H160" s="204">
        <v>2</v>
      </c>
      <c r="I160" s="205"/>
      <c r="J160" s="206">
        <f t="shared" si="0"/>
        <v>0</v>
      </c>
      <c r="K160" s="202" t="s">
        <v>955</v>
      </c>
      <c r="L160" s="39"/>
      <c r="M160" s="207" t="s">
        <v>1</v>
      </c>
      <c r="N160" s="208" t="s">
        <v>49</v>
      </c>
      <c r="O160" s="71"/>
      <c r="P160" s="209">
        <f t="shared" si="1"/>
        <v>0</v>
      </c>
      <c r="Q160" s="209">
        <v>0</v>
      </c>
      <c r="R160" s="209">
        <f t="shared" si="2"/>
        <v>0</v>
      </c>
      <c r="S160" s="209">
        <v>0</v>
      </c>
      <c r="T160" s="210">
        <f t="shared" si="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1" t="s">
        <v>107</v>
      </c>
      <c r="AT160" s="211" t="s">
        <v>152</v>
      </c>
      <c r="AU160" s="211" t="s">
        <v>92</v>
      </c>
      <c r="AY160" s="17" t="s">
        <v>151</v>
      </c>
      <c r="BE160" s="212">
        <f t="shared" si="4"/>
        <v>0</v>
      </c>
      <c r="BF160" s="212">
        <f t="shared" si="5"/>
        <v>0</v>
      </c>
      <c r="BG160" s="212">
        <f t="shared" si="6"/>
        <v>0</v>
      </c>
      <c r="BH160" s="212">
        <f t="shared" si="7"/>
        <v>0</v>
      </c>
      <c r="BI160" s="212">
        <f t="shared" si="8"/>
        <v>0</v>
      </c>
      <c r="BJ160" s="17" t="s">
        <v>21</v>
      </c>
      <c r="BK160" s="212">
        <f t="shared" si="9"/>
        <v>0</v>
      </c>
      <c r="BL160" s="17" t="s">
        <v>107</v>
      </c>
      <c r="BM160" s="211" t="s">
        <v>671</v>
      </c>
    </row>
    <row r="161" spans="1:65" s="2" customFormat="1" ht="16.5" customHeight="1">
      <c r="A161" s="34"/>
      <c r="B161" s="35"/>
      <c r="C161" s="265" t="s">
        <v>262</v>
      </c>
      <c r="D161" s="265" t="s">
        <v>532</v>
      </c>
      <c r="E161" s="266" t="s">
        <v>1158</v>
      </c>
      <c r="F161" s="267" t="s">
        <v>1159</v>
      </c>
      <c r="G161" s="268" t="s">
        <v>203</v>
      </c>
      <c r="H161" s="269">
        <v>1</v>
      </c>
      <c r="I161" s="270"/>
      <c r="J161" s="271">
        <f t="shared" si="0"/>
        <v>0</v>
      </c>
      <c r="K161" s="267" t="s">
        <v>196</v>
      </c>
      <c r="L161" s="272"/>
      <c r="M161" s="273" t="s">
        <v>1</v>
      </c>
      <c r="N161" s="274" t="s">
        <v>49</v>
      </c>
      <c r="O161" s="71"/>
      <c r="P161" s="209">
        <f t="shared" si="1"/>
        <v>0</v>
      </c>
      <c r="Q161" s="209">
        <v>0</v>
      </c>
      <c r="R161" s="209">
        <f t="shared" si="2"/>
        <v>0</v>
      </c>
      <c r="S161" s="209">
        <v>0</v>
      </c>
      <c r="T161" s="210">
        <f t="shared" si="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1" t="s">
        <v>119</v>
      </c>
      <c r="AT161" s="211" t="s">
        <v>532</v>
      </c>
      <c r="AU161" s="211" t="s">
        <v>92</v>
      </c>
      <c r="AY161" s="17" t="s">
        <v>151</v>
      </c>
      <c r="BE161" s="212">
        <f t="shared" si="4"/>
        <v>0</v>
      </c>
      <c r="BF161" s="212">
        <f t="shared" si="5"/>
        <v>0</v>
      </c>
      <c r="BG161" s="212">
        <f t="shared" si="6"/>
        <v>0</v>
      </c>
      <c r="BH161" s="212">
        <f t="shared" si="7"/>
        <v>0</v>
      </c>
      <c r="BI161" s="212">
        <f t="shared" si="8"/>
        <v>0</v>
      </c>
      <c r="BJ161" s="17" t="s">
        <v>21</v>
      </c>
      <c r="BK161" s="212">
        <f t="shared" si="9"/>
        <v>0</v>
      </c>
      <c r="BL161" s="17" t="s">
        <v>107</v>
      </c>
      <c r="BM161" s="211" t="s">
        <v>681</v>
      </c>
    </row>
    <row r="162" spans="1:65" s="2" customFormat="1" ht="16.5" customHeight="1">
      <c r="A162" s="34"/>
      <c r="B162" s="35"/>
      <c r="C162" s="265" t="s">
        <v>267</v>
      </c>
      <c r="D162" s="265" t="s">
        <v>532</v>
      </c>
      <c r="E162" s="266" t="s">
        <v>1160</v>
      </c>
      <c r="F162" s="267" t="s">
        <v>1161</v>
      </c>
      <c r="G162" s="268" t="s">
        <v>203</v>
      </c>
      <c r="H162" s="269">
        <v>1</v>
      </c>
      <c r="I162" s="270"/>
      <c r="J162" s="271">
        <f t="shared" si="0"/>
        <v>0</v>
      </c>
      <c r="K162" s="267" t="s">
        <v>196</v>
      </c>
      <c r="L162" s="272"/>
      <c r="M162" s="273" t="s">
        <v>1</v>
      </c>
      <c r="N162" s="274" t="s">
        <v>49</v>
      </c>
      <c r="O162" s="71"/>
      <c r="P162" s="209">
        <f t="shared" si="1"/>
        <v>0</v>
      </c>
      <c r="Q162" s="209">
        <v>0</v>
      </c>
      <c r="R162" s="209">
        <f t="shared" si="2"/>
        <v>0</v>
      </c>
      <c r="S162" s="209">
        <v>0</v>
      </c>
      <c r="T162" s="210">
        <f t="shared" si="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1" t="s">
        <v>119</v>
      </c>
      <c r="AT162" s="211" t="s">
        <v>532</v>
      </c>
      <c r="AU162" s="211" t="s">
        <v>92</v>
      </c>
      <c r="AY162" s="17" t="s">
        <v>151</v>
      </c>
      <c r="BE162" s="212">
        <f t="shared" si="4"/>
        <v>0</v>
      </c>
      <c r="BF162" s="212">
        <f t="shared" si="5"/>
        <v>0</v>
      </c>
      <c r="BG162" s="212">
        <f t="shared" si="6"/>
        <v>0</v>
      </c>
      <c r="BH162" s="212">
        <f t="shared" si="7"/>
        <v>0</v>
      </c>
      <c r="BI162" s="212">
        <f t="shared" si="8"/>
        <v>0</v>
      </c>
      <c r="BJ162" s="17" t="s">
        <v>21</v>
      </c>
      <c r="BK162" s="212">
        <f t="shared" si="9"/>
        <v>0</v>
      </c>
      <c r="BL162" s="17" t="s">
        <v>107</v>
      </c>
      <c r="BM162" s="211" t="s">
        <v>691</v>
      </c>
    </row>
    <row r="163" spans="1:65" s="2" customFormat="1" ht="16.5" customHeight="1">
      <c r="A163" s="34"/>
      <c r="B163" s="35"/>
      <c r="C163" s="200" t="s">
        <v>272</v>
      </c>
      <c r="D163" s="200" t="s">
        <v>152</v>
      </c>
      <c r="E163" s="201" t="s">
        <v>1162</v>
      </c>
      <c r="F163" s="202" t="s">
        <v>1163</v>
      </c>
      <c r="G163" s="203" t="s">
        <v>203</v>
      </c>
      <c r="H163" s="204">
        <v>3</v>
      </c>
      <c r="I163" s="205"/>
      <c r="J163" s="206">
        <f t="shared" si="0"/>
        <v>0</v>
      </c>
      <c r="K163" s="202" t="s">
        <v>955</v>
      </c>
      <c r="L163" s="39"/>
      <c r="M163" s="207" t="s">
        <v>1</v>
      </c>
      <c r="N163" s="208" t="s">
        <v>49</v>
      </c>
      <c r="O163" s="71"/>
      <c r="P163" s="209">
        <f t="shared" si="1"/>
        <v>0</v>
      </c>
      <c r="Q163" s="209">
        <v>0</v>
      </c>
      <c r="R163" s="209">
        <f t="shared" si="2"/>
        <v>0</v>
      </c>
      <c r="S163" s="209">
        <v>0</v>
      </c>
      <c r="T163" s="210">
        <f t="shared" si="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1" t="s">
        <v>107</v>
      </c>
      <c r="AT163" s="211" t="s">
        <v>152</v>
      </c>
      <c r="AU163" s="211" t="s">
        <v>92</v>
      </c>
      <c r="AY163" s="17" t="s">
        <v>151</v>
      </c>
      <c r="BE163" s="212">
        <f t="shared" si="4"/>
        <v>0</v>
      </c>
      <c r="BF163" s="212">
        <f t="shared" si="5"/>
        <v>0</v>
      </c>
      <c r="BG163" s="212">
        <f t="shared" si="6"/>
        <v>0</v>
      </c>
      <c r="BH163" s="212">
        <f t="shared" si="7"/>
        <v>0</v>
      </c>
      <c r="BI163" s="212">
        <f t="shared" si="8"/>
        <v>0</v>
      </c>
      <c r="BJ163" s="17" t="s">
        <v>21</v>
      </c>
      <c r="BK163" s="212">
        <f t="shared" si="9"/>
        <v>0</v>
      </c>
      <c r="BL163" s="17" t="s">
        <v>107</v>
      </c>
      <c r="BM163" s="211" t="s">
        <v>699</v>
      </c>
    </row>
    <row r="164" spans="1:65" s="2" customFormat="1" ht="16.5" customHeight="1">
      <c r="A164" s="34"/>
      <c r="B164" s="35"/>
      <c r="C164" s="265" t="s">
        <v>276</v>
      </c>
      <c r="D164" s="265" t="s">
        <v>532</v>
      </c>
      <c r="E164" s="266" t="s">
        <v>1164</v>
      </c>
      <c r="F164" s="267" t="s">
        <v>1165</v>
      </c>
      <c r="G164" s="268" t="s">
        <v>203</v>
      </c>
      <c r="H164" s="269">
        <v>1</v>
      </c>
      <c r="I164" s="270"/>
      <c r="J164" s="271">
        <f t="shared" si="0"/>
        <v>0</v>
      </c>
      <c r="K164" s="267" t="s">
        <v>196</v>
      </c>
      <c r="L164" s="272"/>
      <c r="M164" s="273" t="s">
        <v>1</v>
      </c>
      <c r="N164" s="274" t="s">
        <v>49</v>
      </c>
      <c r="O164" s="71"/>
      <c r="P164" s="209">
        <f t="shared" si="1"/>
        <v>0</v>
      </c>
      <c r="Q164" s="209">
        <v>0</v>
      </c>
      <c r="R164" s="209">
        <f t="shared" si="2"/>
        <v>0</v>
      </c>
      <c r="S164" s="209">
        <v>0</v>
      </c>
      <c r="T164" s="210">
        <f t="shared" si="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1" t="s">
        <v>119</v>
      </c>
      <c r="AT164" s="211" t="s">
        <v>532</v>
      </c>
      <c r="AU164" s="211" t="s">
        <v>92</v>
      </c>
      <c r="AY164" s="17" t="s">
        <v>151</v>
      </c>
      <c r="BE164" s="212">
        <f t="shared" si="4"/>
        <v>0</v>
      </c>
      <c r="BF164" s="212">
        <f t="shared" si="5"/>
        <v>0</v>
      </c>
      <c r="BG164" s="212">
        <f t="shared" si="6"/>
        <v>0</v>
      </c>
      <c r="BH164" s="212">
        <f t="shared" si="7"/>
        <v>0</v>
      </c>
      <c r="BI164" s="212">
        <f t="shared" si="8"/>
        <v>0</v>
      </c>
      <c r="BJ164" s="17" t="s">
        <v>21</v>
      </c>
      <c r="BK164" s="212">
        <f t="shared" si="9"/>
        <v>0</v>
      </c>
      <c r="BL164" s="17" t="s">
        <v>107</v>
      </c>
      <c r="BM164" s="211" t="s">
        <v>709</v>
      </c>
    </row>
    <row r="165" spans="1:65" s="2" customFormat="1" ht="16.5" customHeight="1">
      <c r="A165" s="34"/>
      <c r="B165" s="35"/>
      <c r="C165" s="265" t="s">
        <v>280</v>
      </c>
      <c r="D165" s="265" t="s">
        <v>532</v>
      </c>
      <c r="E165" s="266" t="s">
        <v>1166</v>
      </c>
      <c r="F165" s="267" t="s">
        <v>1167</v>
      </c>
      <c r="G165" s="268" t="s">
        <v>203</v>
      </c>
      <c r="H165" s="269">
        <v>1</v>
      </c>
      <c r="I165" s="270"/>
      <c r="J165" s="271">
        <f t="shared" si="0"/>
        <v>0</v>
      </c>
      <c r="K165" s="267" t="s">
        <v>196</v>
      </c>
      <c r="L165" s="272"/>
      <c r="M165" s="273" t="s">
        <v>1</v>
      </c>
      <c r="N165" s="274" t="s">
        <v>49</v>
      </c>
      <c r="O165" s="71"/>
      <c r="P165" s="209">
        <f t="shared" si="1"/>
        <v>0</v>
      </c>
      <c r="Q165" s="209">
        <v>0</v>
      </c>
      <c r="R165" s="209">
        <f t="shared" si="2"/>
        <v>0</v>
      </c>
      <c r="S165" s="209">
        <v>0</v>
      </c>
      <c r="T165" s="210">
        <f t="shared" si="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1" t="s">
        <v>119</v>
      </c>
      <c r="AT165" s="211" t="s">
        <v>532</v>
      </c>
      <c r="AU165" s="211" t="s">
        <v>92</v>
      </c>
      <c r="AY165" s="17" t="s">
        <v>151</v>
      </c>
      <c r="BE165" s="212">
        <f t="shared" si="4"/>
        <v>0</v>
      </c>
      <c r="BF165" s="212">
        <f t="shared" si="5"/>
        <v>0</v>
      </c>
      <c r="BG165" s="212">
        <f t="shared" si="6"/>
        <v>0</v>
      </c>
      <c r="BH165" s="212">
        <f t="shared" si="7"/>
        <v>0</v>
      </c>
      <c r="BI165" s="212">
        <f t="shared" si="8"/>
        <v>0</v>
      </c>
      <c r="BJ165" s="17" t="s">
        <v>21</v>
      </c>
      <c r="BK165" s="212">
        <f t="shared" si="9"/>
        <v>0</v>
      </c>
      <c r="BL165" s="17" t="s">
        <v>107</v>
      </c>
      <c r="BM165" s="211" t="s">
        <v>719</v>
      </c>
    </row>
    <row r="166" spans="1:65" s="2" customFormat="1" ht="16.5" customHeight="1">
      <c r="A166" s="34"/>
      <c r="B166" s="35"/>
      <c r="C166" s="265" t="s">
        <v>284</v>
      </c>
      <c r="D166" s="265" t="s">
        <v>532</v>
      </c>
      <c r="E166" s="266" t="s">
        <v>1168</v>
      </c>
      <c r="F166" s="267" t="s">
        <v>1169</v>
      </c>
      <c r="G166" s="268" t="s">
        <v>203</v>
      </c>
      <c r="H166" s="269">
        <v>1</v>
      </c>
      <c r="I166" s="270"/>
      <c r="J166" s="271">
        <f t="shared" si="0"/>
        <v>0</v>
      </c>
      <c r="K166" s="267" t="s">
        <v>196</v>
      </c>
      <c r="L166" s="272"/>
      <c r="M166" s="273" t="s">
        <v>1</v>
      </c>
      <c r="N166" s="274" t="s">
        <v>49</v>
      </c>
      <c r="O166" s="71"/>
      <c r="P166" s="209">
        <f t="shared" si="1"/>
        <v>0</v>
      </c>
      <c r="Q166" s="209">
        <v>0</v>
      </c>
      <c r="R166" s="209">
        <f t="shared" si="2"/>
        <v>0</v>
      </c>
      <c r="S166" s="209">
        <v>0</v>
      </c>
      <c r="T166" s="210">
        <f t="shared" si="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1" t="s">
        <v>119</v>
      </c>
      <c r="AT166" s="211" t="s">
        <v>532</v>
      </c>
      <c r="AU166" s="211" t="s">
        <v>92</v>
      </c>
      <c r="AY166" s="17" t="s">
        <v>151</v>
      </c>
      <c r="BE166" s="212">
        <f t="shared" si="4"/>
        <v>0</v>
      </c>
      <c r="BF166" s="212">
        <f t="shared" si="5"/>
        <v>0</v>
      </c>
      <c r="BG166" s="212">
        <f t="shared" si="6"/>
        <v>0</v>
      </c>
      <c r="BH166" s="212">
        <f t="shared" si="7"/>
        <v>0</v>
      </c>
      <c r="BI166" s="212">
        <f t="shared" si="8"/>
        <v>0</v>
      </c>
      <c r="BJ166" s="17" t="s">
        <v>21</v>
      </c>
      <c r="BK166" s="212">
        <f t="shared" si="9"/>
        <v>0</v>
      </c>
      <c r="BL166" s="17" t="s">
        <v>107</v>
      </c>
      <c r="BM166" s="211" t="s">
        <v>729</v>
      </c>
    </row>
    <row r="167" spans="1:65" s="2" customFormat="1" ht="16.5" customHeight="1">
      <c r="A167" s="34"/>
      <c r="B167" s="35"/>
      <c r="C167" s="200" t="s">
        <v>288</v>
      </c>
      <c r="D167" s="200" t="s">
        <v>152</v>
      </c>
      <c r="E167" s="201" t="s">
        <v>1170</v>
      </c>
      <c r="F167" s="202" t="s">
        <v>1171</v>
      </c>
      <c r="G167" s="203" t="s">
        <v>203</v>
      </c>
      <c r="H167" s="204">
        <v>46</v>
      </c>
      <c r="I167" s="205"/>
      <c r="J167" s="206">
        <f t="shared" si="0"/>
        <v>0</v>
      </c>
      <c r="K167" s="202" t="s">
        <v>955</v>
      </c>
      <c r="L167" s="39"/>
      <c r="M167" s="207" t="s">
        <v>1</v>
      </c>
      <c r="N167" s="208" t="s">
        <v>49</v>
      </c>
      <c r="O167" s="71"/>
      <c r="P167" s="209">
        <f t="shared" si="1"/>
        <v>0</v>
      </c>
      <c r="Q167" s="209">
        <v>0</v>
      </c>
      <c r="R167" s="209">
        <f t="shared" si="2"/>
        <v>0</v>
      </c>
      <c r="S167" s="209">
        <v>0</v>
      </c>
      <c r="T167" s="210">
        <f t="shared" si="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1" t="s">
        <v>107</v>
      </c>
      <c r="AT167" s="211" t="s">
        <v>152</v>
      </c>
      <c r="AU167" s="211" t="s">
        <v>92</v>
      </c>
      <c r="AY167" s="17" t="s">
        <v>151</v>
      </c>
      <c r="BE167" s="212">
        <f t="shared" si="4"/>
        <v>0</v>
      </c>
      <c r="BF167" s="212">
        <f t="shared" si="5"/>
        <v>0</v>
      </c>
      <c r="BG167" s="212">
        <f t="shared" si="6"/>
        <v>0</v>
      </c>
      <c r="BH167" s="212">
        <f t="shared" si="7"/>
        <v>0</v>
      </c>
      <c r="BI167" s="212">
        <f t="shared" si="8"/>
        <v>0</v>
      </c>
      <c r="BJ167" s="17" t="s">
        <v>21</v>
      </c>
      <c r="BK167" s="212">
        <f t="shared" si="9"/>
        <v>0</v>
      </c>
      <c r="BL167" s="17" t="s">
        <v>107</v>
      </c>
      <c r="BM167" s="211" t="s">
        <v>739</v>
      </c>
    </row>
    <row r="168" spans="1:65" s="2" customFormat="1" ht="16.5" customHeight="1">
      <c r="A168" s="34"/>
      <c r="B168" s="35"/>
      <c r="C168" s="265" t="s">
        <v>292</v>
      </c>
      <c r="D168" s="265" t="s">
        <v>532</v>
      </c>
      <c r="E168" s="266" t="s">
        <v>1172</v>
      </c>
      <c r="F168" s="267" t="s">
        <v>1173</v>
      </c>
      <c r="G168" s="268" t="s">
        <v>203</v>
      </c>
      <c r="H168" s="269">
        <v>30</v>
      </c>
      <c r="I168" s="270"/>
      <c r="J168" s="271">
        <f t="shared" si="0"/>
        <v>0</v>
      </c>
      <c r="K168" s="267" t="s">
        <v>196</v>
      </c>
      <c r="L168" s="272"/>
      <c r="M168" s="273" t="s">
        <v>1</v>
      </c>
      <c r="N168" s="274" t="s">
        <v>49</v>
      </c>
      <c r="O168" s="71"/>
      <c r="P168" s="209">
        <f t="shared" si="1"/>
        <v>0</v>
      </c>
      <c r="Q168" s="209">
        <v>0</v>
      </c>
      <c r="R168" s="209">
        <f t="shared" si="2"/>
        <v>0</v>
      </c>
      <c r="S168" s="209">
        <v>0</v>
      </c>
      <c r="T168" s="210">
        <f t="shared" si="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1" t="s">
        <v>119</v>
      </c>
      <c r="AT168" s="211" t="s">
        <v>532</v>
      </c>
      <c r="AU168" s="211" t="s">
        <v>92</v>
      </c>
      <c r="AY168" s="17" t="s">
        <v>151</v>
      </c>
      <c r="BE168" s="212">
        <f t="shared" si="4"/>
        <v>0</v>
      </c>
      <c r="BF168" s="212">
        <f t="shared" si="5"/>
        <v>0</v>
      </c>
      <c r="BG168" s="212">
        <f t="shared" si="6"/>
        <v>0</v>
      </c>
      <c r="BH168" s="212">
        <f t="shared" si="7"/>
        <v>0</v>
      </c>
      <c r="BI168" s="212">
        <f t="shared" si="8"/>
        <v>0</v>
      </c>
      <c r="BJ168" s="17" t="s">
        <v>21</v>
      </c>
      <c r="BK168" s="212">
        <f t="shared" si="9"/>
        <v>0</v>
      </c>
      <c r="BL168" s="17" t="s">
        <v>107</v>
      </c>
      <c r="BM168" s="211" t="s">
        <v>747</v>
      </c>
    </row>
    <row r="169" spans="1:65" s="2" customFormat="1" ht="16.5" customHeight="1">
      <c r="A169" s="34"/>
      <c r="B169" s="35"/>
      <c r="C169" s="265" t="s">
        <v>298</v>
      </c>
      <c r="D169" s="265" t="s">
        <v>532</v>
      </c>
      <c r="E169" s="266" t="s">
        <v>1174</v>
      </c>
      <c r="F169" s="267" t="s">
        <v>1175</v>
      </c>
      <c r="G169" s="268" t="s">
        <v>203</v>
      </c>
      <c r="H169" s="269">
        <v>2</v>
      </c>
      <c r="I169" s="270"/>
      <c r="J169" s="271">
        <f t="shared" si="0"/>
        <v>0</v>
      </c>
      <c r="K169" s="267" t="s">
        <v>196</v>
      </c>
      <c r="L169" s="272"/>
      <c r="M169" s="273" t="s">
        <v>1</v>
      </c>
      <c r="N169" s="274" t="s">
        <v>49</v>
      </c>
      <c r="O169" s="71"/>
      <c r="P169" s="209">
        <f t="shared" si="1"/>
        <v>0</v>
      </c>
      <c r="Q169" s="209">
        <v>0</v>
      </c>
      <c r="R169" s="209">
        <f t="shared" si="2"/>
        <v>0</v>
      </c>
      <c r="S169" s="209">
        <v>0</v>
      </c>
      <c r="T169" s="210">
        <f t="shared" si="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1" t="s">
        <v>119</v>
      </c>
      <c r="AT169" s="211" t="s">
        <v>532</v>
      </c>
      <c r="AU169" s="211" t="s">
        <v>92</v>
      </c>
      <c r="AY169" s="17" t="s">
        <v>151</v>
      </c>
      <c r="BE169" s="212">
        <f t="shared" si="4"/>
        <v>0</v>
      </c>
      <c r="BF169" s="212">
        <f t="shared" si="5"/>
        <v>0</v>
      </c>
      <c r="BG169" s="212">
        <f t="shared" si="6"/>
        <v>0</v>
      </c>
      <c r="BH169" s="212">
        <f t="shared" si="7"/>
        <v>0</v>
      </c>
      <c r="BI169" s="212">
        <f t="shared" si="8"/>
        <v>0</v>
      </c>
      <c r="BJ169" s="17" t="s">
        <v>21</v>
      </c>
      <c r="BK169" s="212">
        <f t="shared" si="9"/>
        <v>0</v>
      </c>
      <c r="BL169" s="17" t="s">
        <v>107</v>
      </c>
      <c r="BM169" s="211" t="s">
        <v>757</v>
      </c>
    </row>
    <row r="170" spans="1:65" s="2" customFormat="1" ht="16.5" customHeight="1">
      <c r="A170" s="34"/>
      <c r="B170" s="35"/>
      <c r="C170" s="265" t="s">
        <v>303</v>
      </c>
      <c r="D170" s="265" t="s">
        <v>532</v>
      </c>
      <c r="E170" s="266" t="s">
        <v>1176</v>
      </c>
      <c r="F170" s="267" t="s">
        <v>1177</v>
      </c>
      <c r="G170" s="268" t="s">
        <v>203</v>
      </c>
      <c r="H170" s="269">
        <v>1</v>
      </c>
      <c r="I170" s="270"/>
      <c r="J170" s="271">
        <f t="shared" si="0"/>
        <v>0</v>
      </c>
      <c r="K170" s="267" t="s">
        <v>196</v>
      </c>
      <c r="L170" s="272"/>
      <c r="M170" s="273" t="s">
        <v>1</v>
      </c>
      <c r="N170" s="274" t="s">
        <v>49</v>
      </c>
      <c r="O170" s="71"/>
      <c r="P170" s="209">
        <f t="shared" si="1"/>
        <v>0</v>
      </c>
      <c r="Q170" s="209">
        <v>0</v>
      </c>
      <c r="R170" s="209">
        <f t="shared" si="2"/>
        <v>0</v>
      </c>
      <c r="S170" s="209">
        <v>0</v>
      </c>
      <c r="T170" s="210">
        <f t="shared" si="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1" t="s">
        <v>119</v>
      </c>
      <c r="AT170" s="211" t="s">
        <v>532</v>
      </c>
      <c r="AU170" s="211" t="s">
        <v>92</v>
      </c>
      <c r="AY170" s="17" t="s">
        <v>151</v>
      </c>
      <c r="BE170" s="212">
        <f t="shared" si="4"/>
        <v>0</v>
      </c>
      <c r="BF170" s="212">
        <f t="shared" si="5"/>
        <v>0</v>
      </c>
      <c r="BG170" s="212">
        <f t="shared" si="6"/>
        <v>0</v>
      </c>
      <c r="BH170" s="212">
        <f t="shared" si="7"/>
        <v>0</v>
      </c>
      <c r="BI170" s="212">
        <f t="shared" si="8"/>
        <v>0</v>
      </c>
      <c r="BJ170" s="17" t="s">
        <v>21</v>
      </c>
      <c r="BK170" s="212">
        <f t="shared" si="9"/>
        <v>0</v>
      </c>
      <c r="BL170" s="17" t="s">
        <v>107</v>
      </c>
      <c r="BM170" s="211" t="s">
        <v>767</v>
      </c>
    </row>
    <row r="171" spans="1:65" s="2" customFormat="1" ht="16.5" customHeight="1">
      <c r="A171" s="34"/>
      <c r="B171" s="35"/>
      <c r="C171" s="265" t="s">
        <v>632</v>
      </c>
      <c r="D171" s="265" t="s">
        <v>532</v>
      </c>
      <c r="E171" s="266" t="s">
        <v>1178</v>
      </c>
      <c r="F171" s="267" t="s">
        <v>1179</v>
      </c>
      <c r="G171" s="268" t="s">
        <v>203</v>
      </c>
      <c r="H171" s="269">
        <v>1</v>
      </c>
      <c r="I171" s="270"/>
      <c r="J171" s="271">
        <f t="shared" si="0"/>
        <v>0</v>
      </c>
      <c r="K171" s="267" t="s">
        <v>196</v>
      </c>
      <c r="L171" s="272"/>
      <c r="M171" s="273" t="s">
        <v>1</v>
      </c>
      <c r="N171" s="274" t="s">
        <v>49</v>
      </c>
      <c r="O171" s="71"/>
      <c r="P171" s="209">
        <f t="shared" si="1"/>
        <v>0</v>
      </c>
      <c r="Q171" s="209">
        <v>0</v>
      </c>
      <c r="R171" s="209">
        <f t="shared" si="2"/>
        <v>0</v>
      </c>
      <c r="S171" s="209">
        <v>0</v>
      </c>
      <c r="T171" s="210">
        <f t="shared" si="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1" t="s">
        <v>119</v>
      </c>
      <c r="AT171" s="211" t="s">
        <v>532</v>
      </c>
      <c r="AU171" s="211" t="s">
        <v>92</v>
      </c>
      <c r="AY171" s="17" t="s">
        <v>151</v>
      </c>
      <c r="BE171" s="212">
        <f t="shared" si="4"/>
        <v>0</v>
      </c>
      <c r="BF171" s="212">
        <f t="shared" si="5"/>
        <v>0</v>
      </c>
      <c r="BG171" s="212">
        <f t="shared" si="6"/>
        <v>0</v>
      </c>
      <c r="BH171" s="212">
        <f t="shared" si="7"/>
        <v>0</v>
      </c>
      <c r="BI171" s="212">
        <f t="shared" si="8"/>
        <v>0</v>
      </c>
      <c r="BJ171" s="17" t="s">
        <v>21</v>
      </c>
      <c r="BK171" s="212">
        <f t="shared" si="9"/>
        <v>0</v>
      </c>
      <c r="BL171" s="17" t="s">
        <v>107</v>
      </c>
      <c r="BM171" s="211" t="s">
        <v>775</v>
      </c>
    </row>
    <row r="172" spans="1:65" s="2" customFormat="1" ht="16.5" customHeight="1">
      <c r="A172" s="34"/>
      <c r="B172" s="35"/>
      <c r="C172" s="265" t="s">
        <v>636</v>
      </c>
      <c r="D172" s="265" t="s">
        <v>532</v>
      </c>
      <c r="E172" s="266" t="s">
        <v>1180</v>
      </c>
      <c r="F172" s="267" t="s">
        <v>1181</v>
      </c>
      <c r="G172" s="268" t="s">
        <v>203</v>
      </c>
      <c r="H172" s="269">
        <v>1</v>
      </c>
      <c r="I172" s="270"/>
      <c r="J172" s="271">
        <f t="shared" si="0"/>
        <v>0</v>
      </c>
      <c r="K172" s="267" t="s">
        <v>196</v>
      </c>
      <c r="L172" s="272"/>
      <c r="M172" s="273" t="s">
        <v>1</v>
      </c>
      <c r="N172" s="274" t="s">
        <v>49</v>
      </c>
      <c r="O172" s="71"/>
      <c r="P172" s="209">
        <f t="shared" si="1"/>
        <v>0</v>
      </c>
      <c r="Q172" s="209">
        <v>0</v>
      </c>
      <c r="R172" s="209">
        <f t="shared" si="2"/>
        <v>0</v>
      </c>
      <c r="S172" s="209">
        <v>0</v>
      </c>
      <c r="T172" s="210">
        <f t="shared" si="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1" t="s">
        <v>119</v>
      </c>
      <c r="AT172" s="211" t="s">
        <v>532</v>
      </c>
      <c r="AU172" s="211" t="s">
        <v>92</v>
      </c>
      <c r="AY172" s="17" t="s">
        <v>151</v>
      </c>
      <c r="BE172" s="212">
        <f t="shared" si="4"/>
        <v>0</v>
      </c>
      <c r="BF172" s="212">
        <f t="shared" si="5"/>
        <v>0</v>
      </c>
      <c r="BG172" s="212">
        <f t="shared" si="6"/>
        <v>0</v>
      </c>
      <c r="BH172" s="212">
        <f t="shared" si="7"/>
        <v>0</v>
      </c>
      <c r="BI172" s="212">
        <f t="shared" si="8"/>
        <v>0</v>
      </c>
      <c r="BJ172" s="17" t="s">
        <v>21</v>
      </c>
      <c r="BK172" s="212">
        <f t="shared" si="9"/>
        <v>0</v>
      </c>
      <c r="BL172" s="17" t="s">
        <v>107</v>
      </c>
      <c r="BM172" s="211" t="s">
        <v>937</v>
      </c>
    </row>
    <row r="173" spans="1:65" s="2" customFormat="1" ht="16.5" customHeight="1">
      <c r="A173" s="34"/>
      <c r="B173" s="35"/>
      <c r="C173" s="265" t="s">
        <v>640</v>
      </c>
      <c r="D173" s="265" t="s">
        <v>532</v>
      </c>
      <c r="E173" s="266" t="s">
        <v>1182</v>
      </c>
      <c r="F173" s="267" t="s">
        <v>1183</v>
      </c>
      <c r="G173" s="268" t="s">
        <v>203</v>
      </c>
      <c r="H173" s="269">
        <v>1</v>
      </c>
      <c r="I173" s="270"/>
      <c r="J173" s="271">
        <f t="shared" si="0"/>
        <v>0</v>
      </c>
      <c r="K173" s="267" t="s">
        <v>196</v>
      </c>
      <c r="L173" s="272"/>
      <c r="M173" s="273" t="s">
        <v>1</v>
      </c>
      <c r="N173" s="274" t="s">
        <v>49</v>
      </c>
      <c r="O173" s="71"/>
      <c r="P173" s="209">
        <f t="shared" si="1"/>
        <v>0</v>
      </c>
      <c r="Q173" s="209">
        <v>0</v>
      </c>
      <c r="R173" s="209">
        <f t="shared" si="2"/>
        <v>0</v>
      </c>
      <c r="S173" s="209">
        <v>0</v>
      </c>
      <c r="T173" s="210">
        <f t="shared" si="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1" t="s">
        <v>119</v>
      </c>
      <c r="AT173" s="211" t="s">
        <v>532</v>
      </c>
      <c r="AU173" s="211" t="s">
        <v>92</v>
      </c>
      <c r="AY173" s="17" t="s">
        <v>151</v>
      </c>
      <c r="BE173" s="212">
        <f t="shared" si="4"/>
        <v>0</v>
      </c>
      <c r="BF173" s="212">
        <f t="shared" si="5"/>
        <v>0</v>
      </c>
      <c r="BG173" s="212">
        <f t="shared" si="6"/>
        <v>0</v>
      </c>
      <c r="BH173" s="212">
        <f t="shared" si="7"/>
        <v>0</v>
      </c>
      <c r="BI173" s="212">
        <f t="shared" si="8"/>
        <v>0</v>
      </c>
      <c r="BJ173" s="17" t="s">
        <v>21</v>
      </c>
      <c r="BK173" s="212">
        <f t="shared" si="9"/>
        <v>0</v>
      </c>
      <c r="BL173" s="17" t="s">
        <v>107</v>
      </c>
      <c r="BM173" s="211" t="s">
        <v>941</v>
      </c>
    </row>
    <row r="174" spans="1:65" s="2" customFormat="1" ht="16.5" customHeight="1">
      <c r="A174" s="34"/>
      <c r="B174" s="35"/>
      <c r="C174" s="265" t="s">
        <v>644</v>
      </c>
      <c r="D174" s="265" t="s">
        <v>532</v>
      </c>
      <c r="E174" s="266" t="s">
        <v>1184</v>
      </c>
      <c r="F174" s="267" t="s">
        <v>1185</v>
      </c>
      <c r="G174" s="268" t="s">
        <v>203</v>
      </c>
      <c r="H174" s="269">
        <v>1</v>
      </c>
      <c r="I174" s="270"/>
      <c r="J174" s="271">
        <f t="shared" si="0"/>
        <v>0</v>
      </c>
      <c r="K174" s="267" t="s">
        <v>196</v>
      </c>
      <c r="L174" s="272"/>
      <c r="M174" s="273" t="s">
        <v>1</v>
      </c>
      <c r="N174" s="274" t="s">
        <v>49</v>
      </c>
      <c r="O174" s="71"/>
      <c r="P174" s="209">
        <f t="shared" si="1"/>
        <v>0</v>
      </c>
      <c r="Q174" s="209">
        <v>0</v>
      </c>
      <c r="R174" s="209">
        <f t="shared" si="2"/>
        <v>0</v>
      </c>
      <c r="S174" s="209">
        <v>0</v>
      </c>
      <c r="T174" s="210">
        <f t="shared" si="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1" t="s">
        <v>119</v>
      </c>
      <c r="AT174" s="211" t="s">
        <v>532</v>
      </c>
      <c r="AU174" s="211" t="s">
        <v>92</v>
      </c>
      <c r="AY174" s="17" t="s">
        <v>151</v>
      </c>
      <c r="BE174" s="212">
        <f t="shared" si="4"/>
        <v>0</v>
      </c>
      <c r="BF174" s="212">
        <f t="shared" si="5"/>
        <v>0</v>
      </c>
      <c r="BG174" s="212">
        <f t="shared" si="6"/>
        <v>0</v>
      </c>
      <c r="BH174" s="212">
        <f t="shared" si="7"/>
        <v>0</v>
      </c>
      <c r="BI174" s="212">
        <f t="shared" si="8"/>
        <v>0</v>
      </c>
      <c r="BJ174" s="17" t="s">
        <v>21</v>
      </c>
      <c r="BK174" s="212">
        <f t="shared" si="9"/>
        <v>0</v>
      </c>
      <c r="BL174" s="17" t="s">
        <v>107</v>
      </c>
      <c r="BM174" s="211" t="s">
        <v>1034</v>
      </c>
    </row>
    <row r="175" spans="1:65" s="2" customFormat="1" ht="16.5" customHeight="1">
      <c r="A175" s="34"/>
      <c r="B175" s="35"/>
      <c r="C175" s="265" t="s">
        <v>648</v>
      </c>
      <c r="D175" s="265" t="s">
        <v>532</v>
      </c>
      <c r="E175" s="266" t="s">
        <v>1186</v>
      </c>
      <c r="F175" s="267" t="s">
        <v>1187</v>
      </c>
      <c r="G175" s="268" t="s">
        <v>203</v>
      </c>
      <c r="H175" s="269">
        <v>8</v>
      </c>
      <c r="I175" s="270"/>
      <c r="J175" s="271">
        <f t="shared" si="0"/>
        <v>0</v>
      </c>
      <c r="K175" s="267" t="s">
        <v>196</v>
      </c>
      <c r="L175" s="272"/>
      <c r="M175" s="273" t="s">
        <v>1</v>
      </c>
      <c r="N175" s="274" t="s">
        <v>49</v>
      </c>
      <c r="O175" s="71"/>
      <c r="P175" s="209">
        <f t="shared" si="1"/>
        <v>0</v>
      </c>
      <c r="Q175" s="209">
        <v>0</v>
      </c>
      <c r="R175" s="209">
        <f t="shared" si="2"/>
        <v>0</v>
      </c>
      <c r="S175" s="209">
        <v>0</v>
      </c>
      <c r="T175" s="210">
        <f t="shared" si="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1" t="s">
        <v>119</v>
      </c>
      <c r="AT175" s="211" t="s">
        <v>532</v>
      </c>
      <c r="AU175" s="211" t="s">
        <v>92</v>
      </c>
      <c r="AY175" s="17" t="s">
        <v>151</v>
      </c>
      <c r="BE175" s="212">
        <f t="shared" si="4"/>
        <v>0</v>
      </c>
      <c r="BF175" s="212">
        <f t="shared" si="5"/>
        <v>0</v>
      </c>
      <c r="BG175" s="212">
        <f t="shared" si="6"/>
        <v>0</v>
      </c>
      <c r="BH175" s="212">
        <f t="shared" si="7"/>
        <v>0</v>
      </c>
      <c r="BI175" s="212">
        <f t="shared" si="8"/>
        <v>0</v>
      </c>
      <c r="BJ175" s="17" t="s">
        <v>21</v>
      </c>
      <c r="BK175" s="212">
        <f t="shared" si="9"/>
        <v>0</v>
      </c>
      <c r="BL175" s="17" t="s">
        <v>107</v>
      </c>
      <c r="BM175" s="211" t="s">
        <v>1037</v>
      </c>
    </row>
    <row r="176" spans="1:65" s="2" customFormat="1" ht="16.5" customHeight="1">
      <c r="A176" s="34"/>
      <c r="B176" s="35"/>
      <c r="C176" s="200" t="s">
        <v>653</v>
      </c>
      <c r="D176" s="200" t="s">
        <v>152</v>
      </c>
      <c r="E176" s="201" t="s">
        <v>1188</v>
      </c>
      <c r="F176" s="202" t="s">
        <v>1189</v>
      </c>
      <c r="G176" s="203" t="s">
        <v>1190</v>
      </c>
      <c r="H176" s="204">
        <v>1</v>
      </c>
      <c r="I176" s="205"/>
      <c r="J176" s="206">
        <f t="shared" si="0"/>
        <v>0</v>
      </c>
      <c r="K176" s="202" t="s">
        <v>196</v>
      </c>
      <c r="L176" s="39"/>
      <c r="M176" s="207" t="s">
        <v>1</v>
      </c>
      <c r="N176" s="208" t="s">
        <v>49</v>
      </c>
      <c r="O176" s="71"/>
      <c r="P176" s="209">
        <f t="shared" si="1"/>
        <v>0</v>
      </c>
      <c r="Q176" s="209">
        <v>0</v>
      </c>
      <c r="R176" s="209">
        <f t="shared" si="2"/>
        <v>0</v>
      </c>
      <c r="S176" s="209">
        <v>0</v>
      </c>
      <c r="T176" s="210">
        <f t="shared" si="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1" t="s">
        <v>107</v>
      </c>
      <c r="AT176" s="211" t="s">
        <v>152</v>
      </c>
      <c r="AU176" s="211" t="s">
        <v>92</v>
      </c>
      <c r="AY176" s="17" t="s">
        <v>151</v>
      </c>
      <c r="BE176" s="212">
        <f t="shared" si="4"/>
        <v>0</v>
      </c>
      <c r="BF176" s="212">
        <f t="shared" si="5"/>
        <v>0</v>
      </c>
      <c r="BG176" s="212">
        <f t="shared" si="6"/>
        <v>0</v>
      </c>
      <c r="BH176" s="212">
        <f t="shared" si="7"/>
        <v>0</v>
      </c>
      <c r="BI176" s="212">
        <f t="shared" si="8"/>
        <v>0</v>
      </c>
      <c r="BJ176" s="17" t="s">
        <v>21</v>
      </c>
      <c r="BK176" s="212">
        <f t="shared" si="9"/>
        <v>0</v>
      </c>
      <c r="BL176" s="17" t="s">
        <v>107</v>
      </c>
      <c r="BM176" s="211" t="s">
        <v>1191</v>
      </c>
    </row>
    <row r="177" spans="1:65" s="11" customFormat="1" ht="22.8" customHeight="1">
      <c r="B177" s="186"/>
      <c r="C177" s="187"/>
      <c r="D177" s="188" t="s">
        <v>83</v>
      </c>
      <c r="E177" s="249" t="s">
        <v>1192</v>
      </c>
      <c r="F177" s="249" t="s">
        <v>1193</v>
      </c>
      <c r="G177" s="187"/>
      <c r="H177" s="187"/>
      <c r="I177" s="190"/>
      <c r="J177" s="250">
        <f>BK177</f>
        <v>0</v>
      </c>
      <c r="K177" s="187"/>
      <c r="L177" s="192"/>
      <c r="M177" s="193"/>
      <c r="N177" s="194"/>
      <c r="O177" s="194"/>
      <c r="P177" s="195">
        <f>SUM(P178:P187)</f>
        <v>0</v>
      </c>
      <c r="Q177" s="194"/>
      <c r="R177" s="195">
        <f>SUM(R178:R187)</f>
        <v>0</v>
      </c>
      <c r="S177" s="194"/>
      <c r="T177" s="196">
        <f>SUM(T178:T187)</f>
        <v>0</v>
      </c>
      <c r="AR177" s="197" t="s">
        <v>21</v>
      </c>
      <c r="AT177" s="198" t="s">
        <v>83</v>
      </c>
      <c r="AU177" s="198" t="s">
        <v>21</v>
      </c>
      <c r="AY177" s="197" t="s">
        <v>151</v>
      </c>
      <c r="BK177" s="199">
        <f>SUM(BK178:BK187)</f>
        <v>0</v>
      </c>
    </row>
    <row r="178" spans="1:65" s="2" customFormat="1" ht="16.5" customHeight="1">
      <c r="A178" s="34"/>
      <c r="B178" s="35"/>
      <c r="C178" s="200" t="s">
        <v>657</v>
      </c>
      <c r="D178" s="200" t="s">
        <v>152</v>
      </c>
      <c r="E178" s="201" t="s">
        <v>1194</v>
      </c>
      <c r="F178" s="202" t="s">
        <v>1195</v>
      </c>
      <c r="G178" s="203" t="s">
        <v>354</v>
      </c>
      <c r="H178" s="204">
        <v>18</v>
      </c>
      <c r="I178" s="205"/>
      <c r="J178" s="206">
        <f t="shared" ref="J178:J187" si="10">ROUND(I178*H178,2)</f>
        <v>0</v>
      </c>
      <c r="K178" s="202" t="s">
        <v>955</v>
      </c>
      <c r="L178" s="39"/>
      <c r="M178" s="207" t="s">
        <v>1</v>
      </c>
      <c r="N178" s="208" t="s">
        <v>49</v>
      </c>
      <c r="O178" s="71"/>
      <c r="P178" s="209">
        <f t="shared" ref="P178:P187" si="11">O178*H178</f>
        <v>0</v>
      </c>
      <c r="Q178" s="209">
        <v>0</v>
      </c>
      <c r="R178" s="209">
        <f t="shared" ref="R178:R187" si="12">Q178*H178</f>
        <v>0</v>
      </c>
      <c r="S178" s="209">
        <v>0</v>
      </c>
      <c r="T178" s="210">
        <f t="shared" ref="T178:T187" si="13"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1" t="s">
        <v>107</v>
      </c>
      <c r="AT178" s="211" t="s">
        <v>152</v>
      </c>
      <c r="AU178" s="211" t="s">
        <v>92</v>
      </c>
      <c r="AY178" s="17" t="s">
        <v>151</v>
      </c>
      <c r="BE178" s="212">
        <f t="shared" ref="BE178:BE187" si="14">IF(N178="základní",J178,0)</f>
        <v>0</v>
      </c>
      <c r="BF178" s="212">
        <f t="shared" ref="BF178:BF187" si="15">IF(N178="snížená",J178,0)</f>
        <v>0</v>
      </c>
      <c r="BG178" s="212">
        <f t="shared" ref="BG178:BG187" si="16">IF(N178="zákl. přenesená",J178,0)</f>
        <v>0</v>
      </c>
      <c r="BH178" s="212">
        <f t="shared" ref="BH178:BH187" si="17">IF(N178="sníž. přenesená",J178,0)</f>
        <v>0</v>
      </c>
      <c r="BI178" s="212">
        <f t="shared" ref="BI178:BI187" si="18">IF(N178="nulová",J178,0)</f>
        <v>0</v>
      </c>
      <c r="BJ178" s="17" t="s">
        <v>21</v>
      </c>
      <c r="BK178" s="212">
        <f t="shared" ref="BK178:BK187" si="19">ROUND(I178*H178,2)</f>
        <v>0</v>
      </c>
      <c r="BL178" s="17" t="s">
        <v>107</v>
      </c>
      <c r="BM178" s="211" t="s">
        <v>1040</v>
      </c>
    </row>
    <row r="179" spans="1:65" s="2" customFormat="1" ht="21.75" customHeight="1">
      <c r="A179" s="34"/>
      <c r="B179" s="35"/>
      <c r="C179" s="200" t="s">
        <v>661</v>
      </c>
      <c r="D179" s="200" t="s">
        <v>152</v>
      </c>
      <c r="E179" s="201" t="s">
        <v>1196</v>
      </c>
      <c r="F179" s="202" t="s">
        <v>1197</v>
      </c>
      <c r="G179" s="203" t="s">
        <v>203</v>
      </c>
      <c r="H179" s="204">
        <v>1</v>
      </c>
      <c r="I179" s="205"/>
      <c r="J179" s="206">
        <f t="shared" si="10"/>
        <v>0</v>
      </c>
      <c r="K179" s="202" t="s">
        <v>955</v>
      </c>
      <c r="L179" s="39"/>
      <c r="M179" s="207" t="s">
        <v>1</v>
      </c>
      <c r="N179" s="208" t="s">
        <v>49</v>
      </c>
      <c r="O179" s="71"/>
      <c r="P179" s="209">
        <f t="shared" si="11"/>
        <v>0</v>
      </c>
      <c r="Q179" s="209">
        <v>0</v>
      </c>
      <c r="R179" s="209">
        <f t="shared" si="12"/>
        <v>0</v>
      </c>
      <c r="S179" s="209">
        <v>0</v>
      </c>
      <c r="T179" s="210">
        <f t="shared" si="1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1" t="s">
        <v>107</v>
      </c>
      <c r="AT179" s="211" t="s">
        <v>152</v>
      </c>
      <c r="AU179" s="211" t="s">
        <v>92</v>
      </c>
      <c r="AY179" s="17" t="s">
        <v>151</v>
      </c>
      <c r="BE179" s="212">
        <f t="shared" si="14"/>
        <v>0</v>
      </c>
      <c r="BF179" s="212">
        <f t="shared" si="15"/>
        <v>0</v>
      </c>
      <c r="BG179" s="212">
        <f t="shared" si="16"/>
        <v>0</v>
      </c>
      <c r="BH179" s="212">
        <f t="shared" si="17"/>
        <v>0</v>
      </c>
      <c r="BI179" s="212">
        <f t="shared" si="18"/>
        <v>0</v>
      </c>
      <c r="BJ179" s="17" t="s">
        <v>21</v>
      </c>
      <c r="BK179" s="212">
        <f t="shared" si="19"/>
        <v>0</v>
      </c>
      <c r="BL179" s="17" t="s">
        <v>107</v>
      </c>
      <c r="BM179" s="211" t="s">
        <v>1043</v>
      </c>
    </row>
    <row r="180" spans="1:65" s="2" customFormat="1" ht="21.75" customHeight="1">
      <c r="A180" s="34"/>
      <c r="B180" s="35"/>
      <c r="C180" s="200" t="s">
        <v>666</v>
      </c>
      <c r="D180" s="200" t="s">
        <v>152</v>
      </c>
      <c r="E180" s="201" t="s">
        <v>1198</v>
      </c>
      <c r="F180" s="202" t="s">
        <v>1199</v>
      </c>
      <c r="G180" s="203" t="s">
        <v>203</v>
      </c>
      <c r="H180" s="204">
        <v>1</v>
      </c>
      <c r="I180" s="205"/>
      <c r="J180" s="206">
        <f t="shared" si="10"/>
        <v>0</v>
      </c>
      <c r="K180" s="202" t="s">
        <v>955</v>
      </c>
      <c r="L180" s="39"/>
      <c r="M180" s="207" t="s">
        <v>1</v>
      </c>
      <c r="N180" s="208" t="s">
        <v>49</v>
      </c>
      <c r="O180" s="71"/>
      <c r="P180" s="209">
        <f t="shared" si="11"/>
        <v>0</v>
      </c>
      <c r="Q180" s="209">
        <v>0</v>
      </c>
      <c r="R180" s="209">
        <f t="shared" si="12"/>
        <v>0</v>
      </c>
      <c r="S180" s="209">
        <v>0</v>
      </c>
      <c r="T180" s="210">
        <f t="shared" si="1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1" t="s">
        <v>107</v>
      </c>
      <c r="AT180" s="211" t="s">
        <v>152</v>
      </c>
      <c r="AU180" s="211" t="s">
        <v>92</v>
      </c>
      <c r="AY180" s="17" t="s">
        <v>151</v>
      </c>
      <c r="BE180" s="212">
        <f t="shared" si="14"/>
        <v>0</v>
      </c>
      <c r="BF180" s="212">
        <f t="shared" si="15"/>
        <v>0</v>
      </c>
      <c r="BG180" s="212">
        <f t="shared" si="16"/>
        <v>0</v>
      </c>
      <c r="BH180" s="212">
        <f t="shared" si="17"/>
        <v>0</v>
      </c>
      <c r="BI180" s="212">
        <f t="shared" si="18"/>
        <v>0</v>
      </c>
      <c r="BJ180" s="17" t="s">
        <v>21</v>
      </c>
      <c r="BK180" s="212">
        <f t="shared" si="19"/>
        <v>0</v>
      </c>
      <c r="BL180" s="17" t="s">
        <v>107</v>
      </c>
      <c r="BM180" s="211" t="s">
        <v>1046</v>
      </c>
    </row>
    <row r="181" spans="1:65" s="2" customFormat="1" ht="21.75" customHeight="1">
      <c r="A181" s="34"/>
      <c r="B181" s="35"/>
      <c r="C181" s="200" t="s">
        <v>671</v>
      </c>
      <c r="D181" s="200" t="s">
        <v>152</v>
      </c>
      <c r="E181" s="201" t="s">
        <v>1200</v>
      </c>
      <c r="F181" s="202" t="s">
        <v>1201</v>
      </c>
      <c r="G181" s="203" t="s">
        <v>203</v>
      </c>
      <c r="H181" s="204">
        <v>5</v>
      </c>
      <c r="I181" s="205"/>
      <c r="J181" s="206">
        <f t="shared" si="10"/>
        <v>0</v>
      </c>
      <c r="K181" s="202" t="s">
        <v>955</v>
      </c>
      <c r="L181" s="39"/>
      <c r="M181" s="207" t="s">
        <v>1</v>
      </c>
      <c r="N181" s="208" t="s">
        <v>49</v>
      </c>
      <c r="O181" s="71"/>
      <c r="P181" s="209">
        <f t="shared" si="11"/>
        <v>0</v>
      </c>
      <c r="Q181" s="209">
        <v>0</v>
      </c>
      <c r="R181" s="209">
        <f t="shared" si="12"/>
        <v>0</v>
      </c>
      <c r="S181" s="209">
        <v>0</v>
      </c>
      <c r="T181" s="210">
        <f t="shared" si="1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1" t="s">
        <v>107</v>
      </c>
      <c r="AT181" s="211" t="s">
        <v>152</v>
      </c>
      <c r="AU181" s="211" t="s">
        <v>92</v>
      </c>
      <c r="AY181" s="17" t="s">
        <v>151</v>
      </c>
      <c r="BE181" s="212">
        <f t="shared" si="14"/>
        <v>0</v>
      </c>
      <c r="BF181" s="212">
        <f t="shared" si="15"/>
        <v>0</v>
      </c>
      <c r="BG181" s="212">
        <f t="shared" si="16"/>
        <v>0</v>
      </c>
      <c r="BH181" s="212">
        <f t="shared" si="17"/>
        <v>0</v>
      </c>
      <c r="BI181" s="212">
        <f t="shared" si="18"/>
        <v>0</v>
      </c>
      <c r="BJ181" s="17" t="s">
        <v>21</v>
      </c>
      <c r="BK181" s="212">
        <f t="shared" si="19"/>
        <v>0</v>
      </c>
      <c r="BL181" s="17" t="s">
        <v>107</v>
      </c>
      <c r="BM181" s="211" t="s">
        <v>1049</v>
      </c>
    </row>
    <row r="182" spans="1:65" s="2" customFormat="1" ht="16.5" customHeight="1">
      <c r="A182" s="34"/>
      <c r="B182" s="35"/>
      <c r="C182" s="200" t="s">
        <v>677</v>
      </c>
      <c r="D182" s="200" t="s">
        <v>152</v>
      </c>
      <c r="E182" s="201" t="s">
        <v>1202</v>
      </c>
      <c r="F182" s="202" t="s">
        <v>1203</v>
      </c>
      <c r="G182" s="203" t="s">
        <v>203</v>
      </c>
      <c r="H182" s="204">
        <v>2</v>
      </c>
      <c r="I182" s="205"/>
      <c r="J182" s="206">
        <f t="shared" si="10"/>
        <v>0</v>
      </c>
      <c r="K182" s="202" t="s">
        <v>955</v>
      </c>
      <c r="L182" s="39"/>
      <c r="M182" s="207" t="s">
        <v>1</v>
      </c>
      <c r="N182" s="208" t="s">
        <v>49</v>
      </c>
      <c r="O182" s="71"/>
      <c r="P182" s="209">
        <f t="shared" si="11"/>
        <v>0</v>
      </c>
      <c r="Q182" s="209">
        <v>0</v>
      </c>
      <c r="R182" s="209">
        <f t="shared" si="12"/>
        <v>0</v>
      </c>
      <c r="S182" s="209">
        <v>0</v>
      </c>
      <c r="T182" s="210">
        <f t="shared" si="13"/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1" t="s">
        <v>107</v>
      </c>
      <c r="AT182" s="211" t="s">
        <v>152</v>
      </c>
      <c r="AU182" s="211" t="s">
        <v>92</v>
      </c>
      <c r="AY182" s="17" t="s">
        <v>151</v>
      </c>
      <c r="BE182" s="212">
        <f t="shared" si="14"/>
        <v>0</v>
      </c>
      <c r="BF182" s="212">
        <f t="shared" si="15"/>
        <v>0</v>
      </c>
      <c r="BG182" s="212">
        <f t="shared" si="16"/>
        <v>0</v>
      </c>
      <c r="BH182" s="212">
        <f t="shared" si="17"/>
        <v>0</v>
      </c>
      <c r="BI182" s="212">
        <f t="shared" si="18"/>
        <v>0</v>
      </c>
      <c r="BJ182" s="17" t="s">
        <v>21</v>
      </c>
      <c r="BK182" s="212">
        <f t="shared" si="19"/>
        <v>0</v>
      </c>
      <c r="BL182" s="17" t="s">
        <v>107</v>
      </c>
      <c r="BM182" s="211" t="s">
        <v>1052</v>
      </c>
    </row>
    <row r="183" spans="1:65" s="2" customFormat="1" ht="16.5" customHeight="1">
      <c r="A183" s="34"/>
      <c r="B183" s="35"/>
      <c r="C183" s="200" t="s">
        <v>681</v>
      </c>
      <c r="D183" s="200" t="s">
        <v>152</v>
      </c>
      <c r="E183" s="201" t="s">
        <v>1204</v>
      </c>
      <c r="F183" s="202" t="s">
        <v>1205</v>
      </c>
      <c r="G183" s="203" t="s">
        <v>203</v>
      </c>
      <c r="H183" s="204">
        <v>5</v>
      </c>
      <c r="I183" s="205"/>
      <c r="J183" s="206">
        <f t="shared" si="10"/>
        <v>0</v>
      </c>
      <c r="K183" s="202" t="s">
        <v>955</v>
      </c>
      <c r="L183" s="39"/>
      <c r="M183" s="207" t="s">
        <v>1</v>
      </c>
      <c r="N183" s="208" t="s">
        <v>49</v>
      </c>
      <c r="O183" s="71"/>
      <c r="P183" s="209">
        <f t="shared" si="11"/>
        <v>0</v>
      </c>
      <c r="Q183" s="209">
        <v>0</v>
      </c>
      <c r="R183" s="209">
        <f t="shared" si="12"/>
        <v>0</v>
      </c>
      <c r="S183" s="209">
        <v>0</v>
      </c>
      <c r="T183" s="210">
        <f t="shared" si="13"/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1" t="s">
        <v>107</v>
      </c>
      <c r="AT183" s="211" t="s">
        <v>152</v>
      </c>
      <c r="AU183" s="211" t="s">
        <v>92</v>
      </c>
      <c r="AY183" s="17" t="s">
        <v>151</v>
      </c>
      <c r="BE183" s="212">
        <f t="shared" si="14"/>
        <v>0</v>
      </c>
      <c r="BF183" s="212">
        <f t="shared" si="15"/>
        <v>0</v>
      </c>
      <c r="BG183" s="212">
        <f t="shared" si="16"/>
        <v>0</v>
      </c>
      <c r="BH183" s="212">
        <f t="shared" si="17"/>
        <v>0</v>
      </c>
      <c r="BI183" s="212">
        <f t="shared" si="18"/>
        <v>0</v>
      </c>
      <c r="BJ183" s="17" t="s">
        <v>21</v>
      </c>
      <c r="BK183" s="212">
        <f t="shared" si="19"/>
        <v>0</v>
      </c>
      <c r="BL183" s="17" t="s">
        <v>107</v>
      </c>
      <c r="BM183" s="211" t="s">
        <v>1055</v>
      </c>
    </row>
    <row r="184" spans="1:65" s="2" customFormat="1" ht="16.5" customHeight="1">
      <c r="A184" s="34"/>
      <c r="B184" s="35"/>
      <c r="C184" s="200" t="s">
        <v>685</v>
      </c>
      <c r="D184" s="200" t="s">
        <v>152</v>
      </c>
      <c r="E184" s="201" t="s">
        <v>1206</v>
      </c>
      <c r="F184" s="202" t="s">
        <v>1207</v>
      </c>
      <c r="G184" s="203" t="s">
        <v>203</v>
      </c>
      <c r="H184" s="204">
        <v>1</v>
      </c>
      <c r="I184" s="205"/>
      <c r="J184" s="206">
        <f t="shared" si="10"/>
        <v>0</v>
      </c>
      <c r="K184" s="202" t="s">
        <v>955</v>
      </c>
      <c r="L184" s="39"/>
      <c r="M184" s="207" t="s">
        <v>1</v>
      </c>
      <c r="N184" s="208" t="s">
        <v>49</v>
      </c>
      <c r="O184" s="71"/>
      <c r="P184" s="209">
        <f t="shared" si="11"/>
        <v>0</v>
      </c>
      <c r="Q184" s="209">
        <v>0</v>
      </c>
      <c r="R184" s="209">
        <f t="shared" si="12"/>
        <v>0</v>
      </c>
      <c r="S184" s="209">
        <v>0</v>
      </c>
      <c r="T184" s="210">
        <f t="shared" si="13"/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1" t="s">
        <v>107</v>
      </c>
      <c r="AT184" s="211" t="s">
        <v>152</v>
      </c>
      <c r="AU184" s="211" t="s">
        <v>92</v>
      </c>
      <c r="AY184" s="17" t="s">
        <v>151</v>
      </c>
      <c r="BE184" s="212">
        <f t="shared" si="14"/>
        <v>0</v>
      </c>
      <c r="BF184" s="212">
        <f t="shared" si="15"/>
        <v>0</v>
      </c>
      <c r="BG184" s="212">
        <f t="shared" si="16"/>
        <v>0</v>
      </c>
      <c r="BH184" s="212">
        <f t="shared" si="17"/>
        <v>0</v>
      </c>
      <c r="BI184" s="212">
        <f t="shared" si="18"/>
        <v>0</v>
      </c>
      <c r="BJ184" s="17" t="s">
        <v>21</v>
      </c>
      <c r="BK184" s="212">
        <f t="shared" si="19"/>
        <v>0</v>
      </c>
      <c r="BL184" s="17" t="s">
        <v>107</v>
      </c>
      <c r="BM184" s="211" t="s">
        <v>1058</v>
      </c>
    </row>
    <row r="185" spans="1:65" s="2" customFormat="1" ht="16.5" customHeight="1">
      <c r="A185" s="34"/>
      <c r="B185" s="35"/>
      <c r="C185" s="265" t="s">
        <v>691</v>
      </c>
      <c r="D185" s="265" t="s">
        <v>532</v>
      </c>
      <c r="E185" s="266" t="s">
        <v>1208</v>
      </c>
      <c r="F185" s="267" t="s">
        <v>1209</v>
      </c>
      <c r="G185" s="268" t="s">
        <v>203</v>
      </c>
      <c r="H185" s="269">
        <v>1</v>
      </c>
      <c r="I185" s="270"/>
      <c r="J185" s="271">
        <f t="shared" si="10"/>
        <v>0</v>
      </c>
      <c r="K185" s="267" t="s">
        <v>196</v>
      </c>
      <c r="L185" s="272"/>
      <c r="M185" s="273" t="s">
        <v>1</v>
      </c>
      <c r="N185" s="274" t="s">
        <v>49</v>
      </c>
      <c r="O185" s="71"/>
      <c r="P185" s="209">
        <f t="shared" si="11"/>
        <v>0</v>
      </c>
      <c r="Q185" s="209">
        <v>0</v>
      </c>
      <c r="R185" s="209">
        <f t="shared" si="12"/>
        <v>0</v>
      </c>
      <c r="S185" s="209">
        <v>0</v>
      </c>
      <c r="T185" s="210">
        <f t="shared" si="13"/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1" t="s">
        <v>119</v>
      </c>
      <c r="AT185" s="211" t="s">
        <v>532</v>
      </c>
      <c r="AU185" s="211" t="s">
        <v>92</v>
      </c>
      <c r="AY185" s="17" t="s">
        <v>151</v>
      </c>
      <c r="BE185" s="212">
        <f t="shared" si="14"/>
        <v>0</v>
      </c>
      <c r="BF185" s="212">
        <f t="shared" si="15"/>
        <v>0</v>
      </c>
      <c r="BG185" s="212">
        <f t="shared" si="16"/>
        <v>0</v>
      </c>
      <c r="BH185" s="212">
        <f t="shared" si="17"/>
        <v>0</v>
      </c>
      <c r="BI185" s="212">
        <f t="shared" si="18"/>
        <v>0</v>
      </c>
      <c r="BJ185" s="17" t="s">
        <v>21</v>
      </c>
      <c r="BK185" s="212">
        <f t="shared" si="19"/>
        <v>0</v>
      </c>
      <c r="BL185" s="17" t="s">
        <v>107</v>
      </c>
      <c r="BM185" s="211" t="s">
        <v>1061</v>
      </c>
    </row>
    <row r="186" spans="1:65" s="2" customFormat="1" ht="16.5" customHeight="1">
      <c r="A186" s="34"/>
      <c r="B186" s="35"/>
      <c r="C186" s="265" t="s">
        <v>695</v>
      </c>
      <c r="D186" s="265" t="s">
        <v>532</v>
      </c>
      <c r="E186" s="266" t="s">
        <v>1210</v>
      </c>
      <c r="F186" s="267" t="s">
        <v>1211</v>
      </c>
      <c r="G186" s="268" t="s">
        <v>203</v>
      </c>
      <c r="H186" s="269">
        <v>10</v>
      </c>
      <c r="I186" s="270"/>
      <c r="J186" s="271">
        <f t="shared" si="10"/>
        <v>0</v>
      </c>
      <c r="K186" s="267" t="s">
        <v>196</v>
      </c>
      <c r="L186" s="272"/>
      <c r="M186" s="273" t="s">
        <v>1</v>
      </c>
      <c r="N186" s="274" t="s">
        <v>49</v>
      </c>
      <c r="O186" s="71"/>
      <c r="P186" s="209">
        <f t="shared" si="11"/>
        <v>0</v>
      </c>
      <c r="Q186" s="209">
        <v>0</v>
      </c>
      <c r="R186" s="209">
        <f t="shared" si="12"/>
        <v>0</v>
      </c>
      <c r="S186" s="209">
        <v>0</v>
      </c>
      <c r="T186" s="210">
        <f t="shared" si="13"/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11" t="s">
        <v>119</v>
      </c>
      <c r="AT186" s="211" t="s">
        <v>532</v>
      </c>
      <c r="AU186" s="211" t="s">
        <v>92</v>
      </c>
      <c r="AY186" s="17" t="s">
        <v>151</v>
      </c>
      <c r="BE186" s="212">
        <f t="shared" si="14"/>
        <v>0</v>
      </c>
      <c r="BF186" s="212">
        <f t="shared" si="15"/>
        <v>0</v>
      </c>
      <c r="BG186" s="212">
        <f t="shared" si="16"/>
        <v>0</v>
      </c>
      <c r="BH186" s="212">
        <f t="shared" si="17"/>
        <v>0</v>
      </c>
      <c r="BI186" s="212">
        <f t="shared" si="18"/>
        <v>0</v>
      </c>
      <c r="BJ186" s="17" t="s">
        <v>21</v>
      </c>
      <c r="BK186" s="212">
        <f t="shared" si="19"/>
        <v>0</v>
      </c>
      <c r="BL186" s="17" t="s">
        <v>107</v>
      </c>
      <c r="BM186" s="211" t="s">
        <v>1064</v>
      </c>
    </row>
    <row r="187" spans="1:65" s="2" customFormat="1" ht="21.75" customHeight="1">
      <c r="A187" s="34"/>
      <c r="B187" s="35"/>
      <c r="C187" s="200" t="s">
        <v>699</v>
      </c>
      <c r="D187" s="200" t="s">
        <v>152</v>
      </c>
      <c r="E187" s="201" t="s">
        <v>1212</v>
      </c>
      <c r="F187" s="202" t="s">
        <v>1213</v>
      </c>
      <c r="G187" s="203" t="s">
        <v>354</v>
      </c>
      <c r="H187" s="204">
        <v>450</v>
      </c>
      <c r="I187" s="205"/>
      <c r="J187" s="206">
        <f t="shared" si="10"/>
        <v>0</v>
      </c>
      <c r="K187" s="202" t="s">
        <v>955</v>
      </c>
      <c r="L187" s="39"/>
      <c r="M187" s="207" t="s">
        <v>1</v>
      </c>
      <c r="N187" s="208" t="s">
        <v>49</v>
      </c>
      <c r="O187" s="71"/>
      <c r="P187" s="209">
        <f t="shared" si="11"/>
        <v>0</v>
      </c>
      <c r="Q187" s="209">
        <v>0</v>
      </c>
      <c r="R187" s="209">
        <f t="shared" si="12"/>
        <v>0</v>
      </c>
      <c r="S187" s="209">
        <v>0</v>
      </c>
      <c r="T187" s="210">
        <f t="shared" si="13"/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1" t="s">
        <v>107</v>
      </c>
      <c r="AT187" s="211" t="s">
        <v>152</v>
      </c>
      <c r="AU187" s="211" t="s">
        <v>92</v>
      </c>
      <c r="AY187" s="17" t="s">
        <v>151</v>
      </c>
      <c r="BE187" s="212">
        <f t="shared" si="14"/>
        <v>0</v>
      </c>
      <c r="BF187" s="212">
        <f t="shared" si="15"/>
        <v>0</v>
      </c>
      <c r="BG187" s="212">
        <f t="shared" si="16"/>
        <v>0</v>
      </c>
      <c r="BH187" s="212">
        <f t="shared" si="17"/>
        <v>0</v>
      </c>
      <c r="BI187" s="212">
        <f t="shared" si="18"/>
        <v>0</v>
      </c>
      <c r="BJ187" s="17" t="s">
        <v>21</v>
      </c>
      <c r="BK187" s="212">
        <f t="shared" si="19"/>
        <v>0</v>
      </c>
      <c r="BL187" s="17" t="s">
        <v>107</v>
      </c>
      <c r="BM187" s="211" t="s">
        <v>1067</v>
      </c>
    </row>
    <row r="188" spans="1:65" s="11" customFormat="1" ht="22.8" customHeight="1">
      <c r="B188" s="186"/>
      <c r="C188" s="187"/>
      <c r="D188" s="188" t="s">
        <v>83</v>
      </c>
      <c r="E188" s="249" t="s">
        <v>1214</v>
      </c>
      <c r="F188" s="249" t="s">
        <v>1215</v>
      </c>
      <c r="G188" s="187"/>
      <c r="H188" s="187"/>
      <c r="I188" s="190"/>
      <c r="J188" s="250">
        <f>BK188</f>
        <v>0</v>
      </c>
      <c r="K188" s="187"/>
      <c r="L188" s="192"/>
      <c r="M188" s="193"/>
      <c r="N188" s="194"/>
      <c r="O188" s="194"/>
      <c r="P188" s="195">
        <f>SUM(P189:P191)</f>
        <v>0</v>
      </c>
      <c r="Q188" s="194"/>
      <c r="R188" s="195">
        <f>SUM(R189:R191)</f>
        <v>0</v>
      </c>
      <c r="S188" s="194"/>
      <c r="T188" s="196">
        <f>SUM(T189:T191)</f>
        <v>0</v>
      </c>
      <c r="AR188" s="197" t="s">
        <v>21</v>
      </c>
      <c r="AT188" s="198" t="s">
        <v>83</v>
      </c>
      <c r="AU188" s="198" t="s">
        <v>21</v>
      </c>
      <c r="AY188" s="197" t="s">
        <v>151</v>
      </c>
      <c r="BK188" s="199">
        <f>SUM(BK189:BK191)</f>
        <v>0</v>
      </c>
    </row>
    <row r="189" spans="1:65" s="2" customFormat="1" ht="16.5" customHeight="1">
      <c r="A189" s="34"/>
      <c r="B189" s="35"/>
      <c r="C189" s="200" t="s">
        <v>704</v>
      </c>
      <c r="D189" s="200" t="s">
        <v>152</v>
      </c>
      <c r="E189" s="201" t="s">
        <v>1216</v>
      </c>
      <c r="F189" s="202" t="s">
        <v>1217</v>
      </c>
      <c r="G189" s="203" t="s">
        <v>354</v>
      </c>
      <c r="H189" s="204">
        <v>224</v>
      </c>
      <c r="I189" s="205"/>
      <c r="J189" s="206">
        <f>ROUND(I189*H189,2)</f>
        <v>0</v>
      </c>
      <c r="K189" s="202" t="s">
        <v>955</v>
      </c>
      <c r="L189" s="39"/>
      <c r="M189" s="207" t="s">
        <v>1</v>
      </c>
      <c r="N189" s="208" t="s">
        <v>49</v>
      </c>
      <c r="O189" s="71"/>
      <c r="P189" s="209">
        <f>O189*H189</f>
        <v>0</v>
      </c>
      <c r="Q189" s="209">
        <v>0</v>
      </c>
      <c r="R189" s="209">
        <f>Q189*H189</f>
        <v>0</v>
      </c>
      <c r="S189" s="209">
        <v>0</v>
      </c>
      <c r="T189" s="210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1" t="s">
        <v>107</v>
      </c>
      <c r="AT189" s="211" t="s">
        <v>152</v>
      </c>
      <c r="AU189" s="211" t="s">
        <v>92</v>
      </c>
      <c r="AY189" s="17" t="s">
        <v>151</v>
      </c>
      <c r="BE189" s="212">
        <f>IF(N189="základní",J189,0)</f>
        <v>0</v>
      </c>
      <c r="BF189" s="212">
        <f>IF(N189="snížená",J189,0)</f>
        <v>0</v>
      </c>
      <c r="BG189" s="212">
        <f>IF(N189="zákl. přenesená",J189,0)</f>
        <v>0</v>
      </c>
      <c r="BH189" s="212">
        <f>IF(N189="sníž. přenesená",J189,0)</f>
        <v>0</v>
      </c>
      <c r="BI189" s="212">
        <f>IF(N189="nulová",J189,0)</f>
        <v>0</v>
      </c>
      <c r="BJ189" s="17" t="s">
        <v>21</v>
      </c>
      <c r="BK189" s="212">
        <f>ROUND(I189*H189,2)</f>
        <v>0</v>
      </c>
      <c r="BL189" s="17" t="s">
        <v>107</v>
      </c>
      <c r="BM189" s="211" t="s">
        <v>1070</v>
      </c>
    </row>
    <row r="190" spans="1:65" s="2" customFormat="1" ht="16.5" customHeight="1">
      <c r="A190" s="34"/>
      <c r="B190" s="35"/>
      <c r="C190" s="200" t="s">
        <v>709</v>
      </c>
      <c r="D190" s="200" t="s">
        <v>152</v>
      </c>
      <c r="E190" s="201" t="s">
        <v>931</v>
      </c>
      <c r="F190" s="202" t="s">
        <v>1218</v>
      </c>
      <c r="G190" s="203" t="s">
        <v>1</v>
      </c>
      <c r="H190" s="204">
        <v>1</v>
      </c>
      <c r="I190" s="205"/>
      <c r="J190" s="206">
        <f>ROUND(I190*H190,2)</f>
        <v>0</v>
      </c>
      <c r="K190" s="202" t="s">
        <v>196</v>
      </c>
      <c r="L190" s="39"/>
      <c r="M190" s="207" t="s">
        <v>1</v>
      </c>
      <c r="N190" s="208" t="s">
        <v>49</v>
      </c>
      <c r="O190" s="71"/>
      <c r="P190" s="209">
        <f>O190*H190</f>
        <v>0</v>
      </c>
      <c r="Q190" s="209">
        <v>0</v>
      </c>
      <c r="R190" s="209">
        <f>Q190*H190</f>
        <v>0</v>
      </c>
      <c r="S190" s="209">
        <v>0</v>
      </c>
      <c r="T190" s="210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1" t="s">
        <v>107</v>
      </c>
      <c r="AT190" s="211" t="s">
        <v>152</v>
      </c>
      <c r="AU190" s="211" t="s">
        <v>92</v>
      </c>
      <c r="AY190" s="17" t="s">
        <v>151</v>
      </c>
      <c r="BE190" s="212">
        <f>IF(N190="základní",J190,0)</f>
        <v>0</v>
      </c>
      <c r="BF190" s="212">
        <f>IF(N190="snížená",J190,0)</f>
        <v>0</v>
      </c>
      <c r="BG190" s="212">
        <f>IF(N190="zákl. přenesená",J190,0)</f>
        <v>0</v>
      </c>
      <c r="BH190" s="212">
        <f>IF(N190="sníž. přenesená",J190,0)</f>
        <v>0</v>
      </c>
      <c r="BI190" s="212">
        <f>IF(N190="nulová",J190,0)</f>
        <v>0</v>
      </c>
      <c r="BJ190" s="17" t="s">
        <v>21</v>
      </c>
      <c r="BK190" s="212">
        <f>ROUND(I190*H190,2)</f>
        <v>0</v>
      </c>
      <c r="BL190" s="17" t="s">
        <v>107</v>
      </c>
      <c r="BM190" s="211" t="s">
        <v>1073</v>
      </c>
    </row>
    <row r="191" spans="1:65" s="2" customFormat="1" ht="16.5" customHeight="1">
      <c r="A191" s="34"/>
      <c r="B191" s="35"/>
      <c r="C191" s="200" t="s">
        <v>714</v>
      </c>
      <c r="D191" s="200" t="s">
        <v>152</v>
      </c>
      <c r="E191" s="201" t="s">
        <v>934</v>
      </c>
      <c r="F191" s="202" t="s">
        <v>1219</v>
      </c>
      <c r="G191" s="203" t="s">
        <v>1</v>
      </c>
      <c r="H191" s="204">
        <v>1</v>
      </c>
      <c r="I191" s="205"/>
      <c r="J191" s="206">
        <f>ROUND(I191*H191,2)</f>
        <v>0</v>
      </c>
      <c r="K191" s="202" t="s">
        <v>196</v>
      </c>
      <c r="L191" s="39"/>
      <c r="M191" s="261" t="s">
        <v>1</v>
      </c>
      <c r="N191" s="262" t="s">
        <v>49</v>
      </c>
      <c r="O191" s="241"/>
      <c r="P191" s="263">
        <f>O191*H191</f>
        <v>0</v>
      </c>
      <c r="Q191" s="263">
        <v>0</v>
      </c>
      <c r="R191" s="263">
        <f>Q191*H191</f>
        <v>0</v>
      </c>
      <c r="S191" s="263">
        <v>0</v>
      </c>
      <c r="T191" s="264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1" t="s">
        <v>107</v>
      </c>
      <c r="AT191" s="211" t="s">
        <v>152</v>
      </c>
      <c r="AU191" s="211" t="s">
        <v>92</v>
      </c>
      <c r="AY191" s="17" t="s">
        <v>151</v>
      </c>
      <c r="BE191" s="212">
        <f>IF(N191="základní",J191,0)</f>
        <v>0</v>
      </c>
      <c r="BF191" s="212">
        <f>IF(N191="snížená",J191,0)</f>
        <v>0</v>
      </c>
      <c r="BG191" s="212">
        <f>IF(N191="zákl. přenesená",J191,0)</f>
        <v>0</v>
      </c>
      <c r="BH191" s="212">
        <f>IF(N191="sníž. přenesená",J191,0)</f>
        <v>0</v>
      </c>
      <c r="BI191" s="212">
        <f>IF(N191="nulová",J191,0)</f>
        <v>0</v>
      </c>
      <c r="BJ191" s="17" t="s">
        <v>21</v>
      </c>
      <c r="BK191" s="212">
        <f>ROUND(I191*H191,2)</f>
        <v>0</v>
      </c>
      <c r="BL191" s="17" t="s">
        <v>107</v>
      </c>
      <c r="BM191" s="211" t="s">
        <v>1076</v>
      </c>
    </row>
    <row r="192" spans="1:65" s="2" customFormat="1" ht="6.9" customHeight="1">
      <c r="A192" s="34"/>
      <c r="B192" s="54"/>
      <c r="C192" s="55"/>
      <c r="D192" s="55"/>
      <c r="E192" s="55"/>
      <c r="F192" s="55"/>
      <c r="G192" s="55"/>
      <c r="H192" s="55"/>
      <c r="I192" s="158"/>
      <c r="J192" s="55"/>
      <c r="K192" s="55"/>
      <c r="L192" s="39"/>
      <c r="M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</row>
  </sheetData>
  <sheetProtection algorithmName="SHA-512" hashValue="npm8ArmO3uheuVz8BN03VPh2vAYiVgJc7VFNtKIrz9K3ufq4ABKkUKt7uXhCHqRuZVOByLu46TjxPUogX7gXmw==" saltValue="Ko87MjLIahM2fREN7UQWTmMY5WZk6DNqSRD1ljRruBDesfaZoHgrXoFSiTpKVKPvWw7rZdK0DvQbt//uheRBXg==" spinCount="100000" sheet="1" objects="1" scenarios="1" formatColumns="0" formatRows="0" autoFilter="0"/>
  <autoFilter ref="C123:K191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88"/>
  <sheetViews>
    <sheetView showGridLines="0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115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15"/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121</v>
      </c>
    </row>
    <row r="3" spans="1:46" s="1" customFormat="1" ht="6.9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92</v>
      </c>
    </row>
    <row r="4" spans="1:46" s="1" customFormat="1" ht="24.9" customHeight="1">
      <c r="B4" s="20"/>
      <c r="D4" s="119" t="s">
        <v>125</v>
      </c>
      <c r="I4" s="115"/>
      <c r="L4" s="20"/>
      <c r="M4" s="120" t="s">
        <v>10</v>
      </c>
      <c r="AT4" s="17" t="s">
        <v>4</v>
      </c>
    </row>
    <row r="5" spans="1:46" s="1" customFormat="1" ht="6.9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3" t="str">
        <f>'Rekapitulace stavby'!K6</f>
        <v>Rekonstrukce ulice Malé Jablunkovské - 1.etapa</v>
      </c>
      <c r="F7" s="324"/>
      <c r="G7" s="324"/>
      <c r="H7" s="324"/>
      <c r="I7" s="115"/>
      <c r="L7" s="20"/>
    </row>
    <row r="8" spans="1:46" s="2" customFormat="1" ht="12" customHeight="1">
      <c r="A8" s="34"/>
      <c r="B8" s="39"/>
      <c r="C8" s="34"/>
      <c r="D8" s="121" t="s">
        <v>126</v>
      </c>
      <c r="E8" s="34"/>
      <c r="F8" s="34"/>
      <c r="G8" s="34"/>
      <c r="H8" s="34"/>
      <c r="I8" s="122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25" t="s">
        <v>1220</v>
      </c>
      <c r="F9" s="326"/>
      <c r="G9" s="326"/>
      <c r="H9" s="326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21" t="s">
        <v>19</v>
      </c>
      <c r="E11" s="34"/>
      <c r="F11" s="110" t="s">
        <v>1</v>
      </c>
      <c r="G11" s="34"/>
      <c r="H11" s="34"/>
      <c r="I11" s="123" t="s">
        <v>20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1" t="s">
        <v>22</v>
      </c>
      <c r="E12" s="34"/>
      <c r="F12" s="110" t="s">
        <v>23</v>
      </c>
      <c r="G12" s="34"/>
      <c r="H12" s="34"/>
      <c r="I12" s="123" t="s">
        <v>24</v>
      </c>
      <c r="J12" s="124" t="str">
        <f>'Rekapitulace stavby'!AN8</f>
        <v>14. 1. 2020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122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28</v>
      </c>
      <c r="E14" s="34"/>
      <c r="F14" s="34"/>
      <c r="G14" s="34"/>
      <c r="H14" s="34"/>
      <c r="I14" s="123" t="s">
        <v>29</v>
      </c>
      <c r="J14" s="110" t="s">
        <v>30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">
        <v>31</v>
      </c>
      <c r="F15" s="34"/>
      <c r="G15" s="34"/>
      <c r="H15" s="34"/>
      <c r="I15" s="123" t="s">
        <v>32</v>
      </c>
      <c r="J15" s="110" t="s">
        <v>33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122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21" t="s">
        <v>34</v>
      </c>
      <c r="E17" s="34"/>
      <c r="F17" s="34"/>
      <c r="G17" s="34"/>
      <c r="H17" s="34"/>
      <c r="I17" s="123" t="s">
        <v>29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7" t="str">
        <f>'Rekapitulace stavby'!E14</f>
        <v>Vyplň údaj</v>
      </c>
      <c r="F18" s="328"/>
      <c r="G18" s="328"/>
      <c r="H18" s="328"/>
      <c r="I18" s="123" t="s">
        <v>32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122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21" t="s">
        <v>36</v>
      </c>
      <c r="E20" s="34"/>
      <c r="F20" s="34"/>
      <c r="G20" s="34"/>
      <c r="H20" s="34"/>
      <c r="I20" s="123" t="s">
        <v>29</v>
      </c>
      <c r="J20" s="110" t="s">
        <v>37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">
        <v>39</v>
      </c>
      <c r="F21" s="34"/>
      <c r="G21" s="34"/>
      <c r="H21" s="34"/>
      <c r="I21" s="123" t="s">
        <v>32</v>
      </c>
      <c r="J21" s="110" t="s">
        <v>40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122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21" t="s">
        <v>41</v>
      </c>
      <c r="E23" s="34"/>
      <c r="F23" s="34"/>
      <c r="G23" s="34"/>
      <c r="H23" s="34"/>
      <c r="I23" s="123" t="s">
        <v>29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23" t="s">
        <v>32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122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21" t="s">
        <v>43</v>
      </c>
      <c r="E26" s="34"/>
      <c r="F26" s="34"/>
      <c r="G26" s="34"/>
      <c r="H26" s="34"/>
      <c r="I26" s="122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5"/>
      <c r="B27" s="126"/>
      <c r="C27" s="125"/>
      <c r="D27" s="125"/>
      <c r="E27" s="329" t="s">
        <v>1</v>
      </c>
      <c r="F27" s="329"/>
      <c r="G27" s="329"/>
      <c r="H27" s="329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29"/>
      <c r="E29" s="129"/>
      <c r="F29" s="129"/>
      <c r="G29" s="129"/>
      <c r="H29" s="129"/>
      <c r="I29" s="130"/>
      <c r="J29" s="129"/>
      <c r="K29" s="12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31" t="s">
        <v>44</v>
      </c>
      <c r="E30" s="34"/>
      <c r="F30" s="34"/>
      <c r="G30" s="34"/>
      <c r="H30" s="34"/>
      <c r="I30" s="122"/>
      <c r="J30" s="132">
        <f>ROUND(J128,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33" t="s">
        <v>46</v>
      </c>
      <c r="G32" s="34"/>
      <c r="H32" s="34"/>
      <c r="I32" s="134" t="s">
        <v>45</v>
      </c>
      <c r="J32" s="133" t="s">
        <v>47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35" t="s">
        <v>48</v>
      </c>
      <c r="E33" s="121" t="s">
        <v>49</v>
      </c>
      <c r="F33" s="136">
        <f>ROUND((SUM(BE128:BE387)),  2)</f>
        <v>0</v>
      </c>
      <c r="G33" s="34"/>
      <c r="H33" s="34"/>
      <c r="I33" s="137">
        <v>0.21</v>
      </c>
      <c r="J33" s="136">
        <f>ROUND(((SUM(BE128:BE387))*I33),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21" t="s">
        <v>50</v>
      </c>
      <c r="F34" s="136">
        <f>ROUND((SUM(BF128:BF387)),  2)</f>
        <v>0</v>
      </c>
      <c r="G34" s="34"/>
      <c r="H34" s="34"/>
      <c r="I34" s="137">
        <v>0.15</v>
      </c>
      <c r="J34" s="136">
        <f>ROUND(((SUM(BF128:BF387))*I34),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21" t="s">
        <v>51</v>
      </c>
      <c r="F35" s="136">
        <f>ROUND((SUM(BG128:BG387)),  2)</f>
        <v>0</v>
      </c>
      <c r="G35" s="34"/>
      <c r="H35" s="34"/>
      <c r="I35" s="137">
        <v>0.21</v>
      </c>
      <c r="J35" s="136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21" t="s">
        <v>52</v>
      </c>
      <c r="F36" s="136">
        <f>ROUND((SUM(BH128:BH387)),  2)</f>
        <v>0</v>
      </c>
      <c r="G36" s="34"/>
      <c r="H36" s="34"/>
      <c r="I36" s="137">
        <v>0.15</v>
      </c>
      <c r="J36" s="136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21" t="s">
        <v>53</v>
      </c>
      <c r="F37" s="136">
        <f>ROUND((SUM(BI128:BI387)),  2)</f>
        <v>0</v>
      </c>
      <c r="G37" s="34"/>
      <c r="H37" s="34"/>
      <c r="I37" s="137">
        <v>0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122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8"/>
      <c r="D39" s="139" t="s">
        <v>54</v>
      </c>
      <c r="E39" s="140"/>
      <c r="F39" s="140"/>
      <c r="G39" s="141" t="s">
        <v>55</v>
      </c>
      <c r="H39" s="142" t="s">
        <v>56</v>
      </c>
      <c r="I39" s="143"/>
      <c r="J39" s="144">
        <f>SUM(J30:J37)</f>
        <v>0</v>
      </c>
      <c r="K39" s="145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" customHeight="1">
      <c r="B41" s="20"/>
      <c r="I41" s="115"/>
      <c r="L41" s="20"/>
    </row>
    <row r="42" spans="1:31" s="1" customFormat="1" ht="14.4" customHeight="1">
      <c r="B42" s="20"/>
      <c r="I42" s="115"/>
      <c r="L42" s="20"/>
    </row>
    <row r="43" spans="1:31" s="1" customFormat="1" ht="14.4" customHeight="1">
      <c r="B43" s="20"/>
      <c r="I43" s="115"/>
      <c r="L43" s="20"/>
    </row>
    <row r="44" spans="1:31" s="1" customFormat="1" ht="14.4" customHeight="1">
      <c r="B44" s="20"/>
      <c r="I44" s="115"/>
      <c r="L44" s="20"/>
    </row>
    <row r="45" spans="1:31" s="1" customFormat="1" ht="14.4" customHeight="1">
      <c r="B45" s="20"/>
      <c r="I45" s="115"/>
      <c r="L45" s="20"/>
    </row>
    <row r="46" spans="1:31" s="1" customFormat="1" ht="14.4" customHeight="1">
      <c r="B46" s="20"/>
      <c r="I46" s="115"/>
      <c r="L46" s="20"/>
    </row>
    <row r="47" spans="1:31" s="1" customFormat="1" ht="14.4" customHeight="1">
      <c r="B47" s="20"/>
      <c r="I47" s="115"/>
      <c r="L47" s="20"/>
    </row>
    <row r="48" spans="1:31" s="1" customFormat="1" ht="14.4" customHeight="1">
      <c r="B48" s="20"/>
      <c r="I48" s="115"/>
      <c r="L48" s="20"/>
    </row>
    <row r="49" spans="1:31" s="1" customFormat="1" ht="14.4" customHeight="1">
      <c r="B49" s="20"/>
      <c r="I49" s="115"/>
      <c r="L49" s="20"/>
    </row>
    <row r="50" spans="1:31" s="2" customFormat="1" ht="14.4" customHeight="1">
      <c r="B50" s="51"/>
      <c r="D50" s="146" t="s">
        <v>57</v>
      </c>
      <c r="E50" s="147"/>
      <c r="F50" s="147"/>
      <c r="G50" s="146" t="s">
        <v>58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4"/>
      <c r="B61" s="39"/>
      <c r="C61" s="34"/>
      <c r="D61" s="149" t="s">
        <v>59</v>
      </c>
      <c r="E61" s="150"/>
      <c r="F61" s="151" t="s">
        <v>60</v>
      </c>
      <c r="G61" s="149" t="s">
        <v>59</v>
      </c>
      <c r="H61" s="150"/>
      <c r="I61" s="152"/>
      <c r="J61" s="153" t="s">
        <v>60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4"/>
      <c r="B65" s="39"/>
      <c r="C65" s="34"/>
      <c r="D65" s="146" t="s">
        <v>61</v>
      </c>
      <c r="E65" s="154"/>
      <c r="F65" s="154"/>
      <c r="G65" s="146" t="s">
        <v>62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4"/>
      <c r="B76" s="39"/>
      <c r="C76" s="34"/>
      <c r="D76" s="149" t="s">
        <v>59</v>
      </c>
      <c r="E76" s="150"/>
      <c r="F76" s="151" t="s">
        <v>60</v>
      </c>
      <c r="G76" s="149" t="s">
        <v>59</v>
      </c>
      <c r="H76" s="150"/>
      <c r="I76" s="152"/>
      <c r="J76" s="153" t="s">
        <v>60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" customHeight="1">
      <c r="A82" s="34"/>
      <c r="B82" s="35"/>
      <c r="C82" s="23" t="s">
        <v>128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1" t="str">
        <f>E7</f>
        <v>Rekonstrukce ulice Malé Jablunkovské - 1.etapa</v>
      </c>
      <c r="F85" s="322"/>
      <c r="G85" s="322"/>
      <c r="H85" s="322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126</v>
      </c>
      <c r="D86" s="36"/>
      <c r="E86" s="36"/>
      <c r="F86" s="36"/>
      <c r="G86" s="36"/>
      <c r="H86" s="36"/>
      <c r="I86" s="122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12" t="str">
        <f>E9</f>
        <v>8 - SO 801.1  Vegetační úpravy</v>
      </c>
      <c r="F87" s="320"/>
      <c r="G87" s="320"/>
      <c r="H87" s="320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" customHeight="1">
      <c r="A88" s="34"/>
      <c r="B88" s="35"/>
      <c r="C88" s="36"/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22</v>
      </c>
      <c r="D89" s="36"/>
      <c r="E89" s="36"/>
      <c r="F89" s="27" t="str">
        <f>F12</f>
        <v>Třinec</v>
      </c>
      <c r="G89" s="36"/>
      <c r="H89" s="36"/>
      <c r="I89" s="123" t="s">
        <v>24</v>
      </c>
      <c r="J89" s="66" t="str">
        <f>IF(J12="","",J12)</f>
        <v>14. 1. 2020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65" customHeight="1">
      <c r="A91" s="34"/>
      <c r="B91" s="35"/>
      <c r="C91" s="29" t="s">
        <v>28</v>
      </c>
      <c r="D91" s="36"/>
      <c r="E91" s="36"/>
      <c r="F91" s="27" t="str">
        <f>E15</f>
        <v>Město Třinec</v>
      </c>
      <c r="G91" s="36"/>
      <c r="H91" s="36"/>
      <c r="I91" s="123" t="s">
        <v>36</v>
      </c>
      <c r="J91" s="32" t="str">
        <f>E21</f>
        <v>UDI MORAVA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15" customHeight="1">
      <c r="A92" s="34"/>
      <c r="B92" s="35"/>
      <c r="C92" s="29" t="s">
        <v>34</v>
      </c>
      <c r="D92" s="36"/>
      <c r="E92" s="36"/>
      <c r="F92" s="27" t="str">
        <f>IF(E18="","",E18)</f>
        <v>Vyplň údaj</v>
      </c>
      <c r="G92" s="36"/>
      <c r="H92" s="36"/>
      <c r="I92" s="123" t="s">
        <v>41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22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62" t="s">
        <v>129</v>
      </c>
      <c r="D94" s="163"/>
      <c r="E94" s="163"/>
      <c r="F94" s="163"/>
      <c r="G94" s="163"/>
      <c r="H94" s="163"/>
      <c r="I94" s="164"/>
      <c r="J94" s="165" t="s">
        <v>130</v>
      </c>
      <c r="K94" s="163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8" customHeight="1">
      <c r="A96" s="34"/>
      <c r="B96" s="35"/>
      <c r="C96" s="166" t="s">
        <v>131</v>
      </c>
      <c r="D96" s="36"/>
      <c r="E96" s="36"/>
      <c r="F96" s="36"/>
      <c r="G96" s="36"/>
      <c r="H96" s="36"/>
      <c r="I96" s="122"/>
      <c r="J96" s="84">
        <f>J128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132</v>
      </c>
    </row>
    <row r="97" spans="1:31" s="9" customFormat="1" ht="24.9" customHeight="1">
      <c r="B97" s="167"/>
      <c r="C97" s="168"/>
      <c r="D97" s="169" t="s">
        <v>309</v>
      </c>
      <c r="E97" s="170"/>
      <c r="F97" s="170"/>
      <c r="G97" s="170"/>
      <c r="H97" s="170"/>
      <c r="I97" s="171"/>
      <c r="J97" s="172">
        <f>J129</f>
        <v>0</v>
      </c>
      <c r="K97" s="168"/>
      <c r="L97" s="173"/>
    </row>
    <row r="98" spans="1:31" s="14" customFormat="1" ht="19.95" customHeight="1">
      <c r="B98" s="243"/>
      <c r="C98" s="104"/>
      <c r="D98" s="244" t="s">
        <v>310</v>
      </c>
      <c r="E98" s="245"/>
      <c r="F98" s="245"/>
      <c r="G98" s="245"/>
      <c r="H98" s="245"/>
      <c r="I98" s="246"/>
      <c r="J98" s="247">
        <f>J130</f>
        <v>0</v>
      </c>
      <c r="K98" s="104"/>
      <c r="L98" s="248"/>
    </row>
    <row r="99" spans="1:31" s="14" customFormat="1" ht="19.95" customHeight="1">
      <c r="B99" s="243"/>
      <c r="C99" s="104"/>
      <c r="D99" s="244" t="s">
        <v>1221</v>
      </c>
      <c r="E99" s="245"/>
      <c r="F99" s="245"/>
      <c r="G99" s="245"/>
      <c r="H99" s="245"/>
      <c r="I99" s="246"/>
      <c r="J99" s="247">
        <f>J161</f>
        <v>0</v>
      </c>
      <c r="K99" s="104"/>
      <c r="L99" s="248"/>
    </row>
    <row r="100" spans="1:31" s="14" customFormat="1" ht="19.95" customHeight="1">
      <c r="B100" s="243"/>
      <c r="C100" s="104"/>
      <c r="D100" s="244" t="s">
        <v>1222</v>
      </c>
      <c r="E100" s="245"/>
      <c r="F100" s="245"/>
      <c r="G100" s="245"/>
      <c r="H100" s="245"/>
      <c r="I100" s="246"/>
      <c r="J100" s="247">
        <f>J170</f>
        <v>0</v>
      </c>
      <c r="K100" s="104"/>
      <c r="L100" s="248"/>
    </row>
    <row r="101" spans="1:31" s="14" customFormat="1" ht="19.95" customHeight="1">
      <c r="B101" s="243"/>
      <c r="C101" s="104"/>
      <c r="D101" s="244" t="s">
        <v>1223</v>
      </c>
      <c r="E101" s="245"/>
      <c r="F101" s="245"/>
      <c r="G101" s="245"/>
      <c r="H101" s="245"/>
      <c r="I101" s="246"/>
      <c r="J101" s="247">
        <f>J232</f>
        <v>0</v>
      </c>
      <c r="K101" s="104"/>
      <c r="L101" s="248"/>
    </row>
    <row r="102" spans="1:31" s="14" customFormat="1" ht="19.95" customHeight="1">
      <c r="B102" s="243"/>
      <c r="C102" s="104"/>
      <c r="D102" s="244" t="s">
        <v>1224</v>
      </c>
      <c r="E102" s="245"/>
      <c r="F102" s="245"/>
      <c r="G102" s="245"/>
      <c r="H102" s="245"/>
      <c r="I102" s="246"/>
      <c r="J102" s="247">
        <f>J236</f>
        <v>0</v>
      </c>
      <c r="K102" s="104"/>
      <c r="L102" s="248"/>
    </row>
    <row r="103" spans="1:31" s="14" customFormat="1" ht="19.95" customHeight="1">
      <c r="B103" s="243"/>
      <c r="C103" s="104"/>
      <c r="D103" s="244" t="s">
        <v>1225</v>
      </c>
      <c r="E103" s="245"/>
      <c r="F103" s="245"/>
      <c r="G103" s="245"/>
      <c r="H103" s="245"/>
      <c r="I103" s="246"/>
      <c r="J103" s="247">
        <f>J243</f>
        <v>0</v>
      </c>
      <c r="K103" s="104"/>
      <c r="L103" s="248"/>
    </row>
    <row r="104" spans="1:31" s="14" customFormat="1" ht="19.95" customHeight="1">
      <c r="B104" s="243"/>
      <c r="C104" s="104"/>
      <c r="D104" s="244" t="s">
        <v>1226</v>
      </c>
      <c r="E104" s="245"/>
      <c r="F104" s="245"/>
      <c r="G104" s="245"/>
      <c r="H104" s="245"/>
      <c r="I104" s="246"/>
      <c r="J104" s="247">
        <f>J273</f>
        <v>0</v>
      </c>
      <c r="K104" s="104"/>
      <c r="L104" s="248"/>
    </row>
    <row r="105" spans="1:31" s="14" customFormat="1" ht="19.95" customHeight="1">
      <c r="B105" s="243"/>
      <c r="C105" s="104"/>
      <c r="D105" s="244" t="s">
        <v>1227</v>
      </c>
      <c r="E105" s="245"/>
      <c r="F105" s="245"/>
      <c r="G105" s="245"/>
      <c r="H105" s="245"/>
      <c r="I105" s="246"/>
      <c r="J105" s="247">
        <f>J303</f>
        <v>0</v>
      </c>
      <c r="K105" s="104"/>
      <c r="L105" s="248"/>
    </row>
    <row r="106" spans="1:31" s="14" customFormat="1" ht="19.95" customHeight="1">
      <c r="B106" s="243"/>
      <c r="C106" s="104"/>
      <c r="D106" s="244" t="s">
        <v>1228</v>
      </c>
      <c r="E106" s="245"/>
      <c r="F106" s="245"/>
      <c r="G106" s="245"/>
      <c r="H106" s="245"/>
      <c r="I106" s="246"/>
      <c r="J106" s="247">
        <f>J334</f>
        <v>0</v>
      </c>
      <c r="K106" s="104"/>
      <c r="L106" s="248"/>
    </row>
    <row r="107" spans="1:31" s="14" customFormat="1" ht="19.95" customHeight="1">
      <c r="B107" s="243"/>
      <c r="C107" s="104"/>
      <c r="D107" s="244" t="s">
        <v>1229</v>
      </c>
      <c r="E107" s="245"/>
      <c r="F107" s="245"/>
      <c r="G107" s="245"/>
      <c r="H107" s="245"/>
      <c r="I107" s="246"/>
      <c r="J107" s="247">
        <f>J360</f>
        <v>0</v>
      </c>
      <c r="K107" s="104"/>
      <c r="L107" s="248"/>
    </row>
    <row r="108" spans="1:31" s="14" customFormat="1" ht="19.95" customHeight="1">
      <c r="B108" s="243"/>
      <c r="C108" s="104"/>
      <c r="D108" s="244" t="s">
        <v>1230</v>
      </c>
      <c r="E108" s="245"/>
      <c r="F108" s="245"/>
      <c r="G108" s="245"/>
      <c r="H108" s="245"/>
      <c r="I108" s="246"/>
      <c r="J108" s="247">
        <f>J386</f>
        <v>0</v>
      </c>
      <c r="K108" s="104"/>
      <c r="L108" s="248"/>
    </row>
    <row r="109" spans="1:31" s="2" customFormat="1" ht="21.75" customHeight="1">
      <c r="A109" s="34"/>
      <c r="B109" s="35"/>
      <c r="C109" s="36"/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" customHeight="1">
      <c r="A110" s="34"/>
      <c r="B110" s="54"/>
      <c r="C110" s="55"/>
      <c r="D110" s="55"/>
      <c r="E110" s="55"/>
      <c r="F110" s="55"/>
      <c r="G110" s="55"/>
      <c r="H110" s="55"/>
      <c r="I110" s="158"/>
      <c r="J110" s="55"/>
      <c r="K110" s="55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4" spans="1:63" s="2" customFormat="1" ht="6.9" customHeight="1">
      <c r="A114" s="34"/>
      <c r="B114" s="56"/>
      <c r="C114" s="57"/>
      <c r="D114" s="57"/>
      <c r="E114" s="57"/>
      <c r="F114" s="57"/>
      <c r="G114" s="57"/>
      <c r="H114" s="57"/>
      <c r="I114" s="161"/>
      <c r="J114" s="57"/>
      <c r="K114" s="57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24.9" customHeight="1">
      <c r="A115" s="34"/>
      <c r="B115" s="35"/>
      <c r="C115" s="23" t="s">
        <v>136</v>
      </c>
      <c r="D115" s="36"/>
      <c r="E115" s="36"/>
      <c r="F115" s="36"/>
      <c r="G115" s="36"/>
      <c r="H115" s="36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6.9" customHeight="1">
      <c r="A116" s="34"/>
      <c r="B116" s="35"/>
      <c r="C116" s="36"/>
      <c r="D116" s="36"/>
      <c r="E116" s="36"/>
      <c r="F116" s="36"/>
      <c r="G116" s="36"/>
      <c r="H116" s="3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2" customHeight="1">
      <c r="A117" s="34"/>
      <c r="B117" s="35"/>
      <c r="C117" s="29" t="s">
        <v>16</v>
      </c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6.5" customHeight="1">
      <c r="A118" s="34"/>
      <c r="B118" s="35"/>
      <c r="C118" s="36"/>
      <c r="D118" s="36"/>
      <c r="E118" s="321" t="str">
        <f>E7</f>
        <v>Rekonstrukce ulice Malé Jablunkovské - 1.etapa</v>
      </c>
      <c r="F118" s="322"/>
      <c r="G118" s="322"/>
      <c r="H118" s="322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2" customHeight="1">
      <c r="A119" s="34"/>
      <c r="B119" s="35"/>
      <c r="C119" s="29" t="s">
        <v>126</v>
      </c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6.5" customHeight="1">
      <c r="A120" s="34"/>
      <c r="B120" s="35"/>
      <c r="C120" s="36"/>
      <c r="D120" s="36"/>
      <c r="E120" s="312" t="str">
        <f>E9</f>
        <v>8 - SO 801.1  Vegetační úpravy</v>
      </c>
      <c r="F120" s="320"/>
      <c r="G120" s="320"/>
      <c r="H120" s="320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2" customHeight="1">
      <c r="A122" s="34"/>
      <c r="B122" s="35"/>
      <c r="C122" s="29" t="s">
        <v>22</v>
      </c>
      <c r="D122" s="36"/>
      <c r="E122" s="36"/>
      <c r="F122" s="27" t="str">
        <f>F12</f>
        <v>Třinec</v>
      </c>
      <c r="G122" s="36"/>
      <c r="H122" s="36"/>
      <c r="I122" s="123" t="s">
        <v>24</v>
      </c>
      <c r="J122" s="66" t="str">
        <f>IF(J12="","",J12)</f>
        <v>14. 1. 2020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6.9" customHeight="1">
      <c r="A123" s="34"/>
      <c r="B123" s="35"/>
      <c r="C123" s="36"/>
      <c r="D123" s="36"/>
      <c r="E123" s="36"/>
      <c r="F123" s="36"/>
      <c r="G123" s="36"/>
      <c r="H123" s="36"/>
      <c r="I123" s="122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25.65" customHeight="1">
      <c r="A124" s="34"/>
      <c r="B124" s="35"/>
      <c r="C124" s="29" t="s">
        <v>28</v>
      </c>
      <c r="D124" s="36"/>
      <c r="E124" s="36"/>
      <c r="F124" s="27" t="str">
        <f>E15</f>
        <v>Město Třinec</v>
      </c>
      <c r="G124" s="36"/>
      <c r="H124" s="36"/>
      <c r="I124" s="123" t="s">
        <v>36</v>
      </c>
      <c r="J124" s="32" t="str">
        <f>E21</f>
        <v>UDI MORAVA s.r.o.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5.15" customHeight="1">
      <c r="A125" s="34"/>
      <c r="B125" s="35"/>
      <c r="C125" s="29" t="s">
        <v>34</v>
      </c>
      <c r="D125" s="36"/>
      <c r="E125" s="36"/>
      <c r="F125" s="27" t="str">
        <f>IF(E18="","",E18)</f>
        <v>Vyplň údaj</v>
      </c>
      <c r="G125" s="36"/>
      <c r="H125" s="36"/>
      <c r="I125" s="123" t="s">
        <v>41</v>
      </c>
      <c r="J125" s="32" t="str">
        <f>E24</f>
        <v xml:space="preserve"> 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2" customFormat="1" ht="10.35" customHeight="1">
      <c r="A126" s="34"/>
      <c r="B126" s="35"/>
      <c r="C126" s="36"/>
      <c r="D126" s="36"/>
      <c r="E126" s="36"/>
      <c r="F126" s="36"/>
      <c r="G126" s="36"/>
      <c r="H126" s="36"/>
      <c r="I126" s="122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3" s="10" customFormat="1" ht="29.25" customHeight="1">
      <c r="A127" s="174"/>
      <c r="B127" s="175"/>
      <c r="C127" s="176" t="s">
        <v>137</v>
      </c>
      <c r="D127" s="177" t="s">
        <v>69</v>
      </c>
      <c r="E127" s="177" t="s">
        <v>65</v>
      </c>
      <c r="F127" s="177" t="s">
        <v>66</v>
      </c>
      <c r="G127" s="177" t="s">
        <v>138</v>
      </c>
      <c r="H127" s="177" t="s">
        <v>139</v>
      </c>
      <c r="I127" s="178" t="s">
        <v>140</v>
      </c>
      <c r="J127" s="177" t="s">
        <v>130</v>
      </c>
      <c r="K127" s="179" t="s">
        <v>141</v>
      </c>
      <c r="L127" s="180"/>
      <c r="M127" s="75" t="s">
        <v>1</v>
      </c>
      <c r="N127" s="76" t="s">
        <v>48</v>
      </c>
      <c r="O127" s="76" t="s">
        <v>142</v>
      </c>
      <c r="P127" s="76" t="s">
        <v>143</v>
      </c>
      <c r="Q127" s="76" t="s">
        <v>144</v>
      </c>
      <c r="R127" s="76" t="s">
        <v>145</v>
      </c>
      <c r="S127" s="76" t="s">
        <v>146</v>
      </c>
      <c r="T127" s="77" t="s">
        <v>147</v>
      </c>
      <c r="U127" s="174"/>
      <c r="V127" s="174"/>
      <c r="W127" s="174"/>
      <c r="X127" s="174"/>
      <c r="Y127" s="174"/>
      <c r="Z127" s="174"/>
      <c r="AA127" s="174"/>
      <c r="AB127" s="174"/>
      <c r="AC127" s="174"/>
      <c r="AD127" s="174"/>
      <c r="AE127" s="174"/>
    </row>
    <row r="128" spans="1:63" s="2" customFormat="1" ht="22.8" customHeight="1">
      <c r="A128" s="34"/>
      <c r="B128" s="35"/>
      <c r="C128" s="82" t="s">
        <v>148</v>
      </c>
      <c r="D128" s="36"/>
      <c r="E128" s="36"/>
      <c r="F128" s="36"/>
      <c r="G128" s="36"/>
      <c r="H128" s="36"/>
      <c r="I128" s="122"/>
      <c r="J128" s="181">
        <f>BK128</f>
        <v>0</v>
      </c>
      <c r="K128" s="36"/>
      <c r="L128" s="39"/>
      <c r="M128" s="78"/>
      <c r="N128" s="182"/>
      <c r="O128" s="79"/>
      <c r="P128" s="183">
        <f>P129</f>
        <v>0</v>
      </c>
      <c r="Q128" s="79"/>
      <c r="R128" s="183">
        <f>R129</f>
        <v>177.98000000000002</v>
      </c>
      <c r="S128" s="79"/>
      <c r="T128" s="184">
        <f>T129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83</v>
      </c>
      <c r="AU128" s="17" t="s">
        <v>132</v>
      </c>
      <c r="BK128" s="185">
        <f>BK129</f>
        <v>0</v>
      </c>
    </row>
    <row r="129" spans="1:65" s="11" customFormat="1" ht="25.95" customHeight="1">
      <c r="B129" s="186"/>
      <c r="C129" s="187"/>
      <c r="D129" s="188" t="s">
        <v>83</v>
      </c>
      <c r="E129" s="189" t="s">
        <v>314</v>
      </c>
      <c r="F129" s="189" t="s">
        <v>315</v>
      </c>
      <c r="G129" s="187"/>
      <c r="H129" s="187"/>
      <c r="I129" s="190"/>
      <c r="J129" s="191">
        <f>BK129</f>
        <v>0</v>
      </c>
      <c r="K129" s="187"/>
      <c r="L129" s="192"/>
      <c r="M129" s="193"/>
      <c r="N129" s="194"/>
      <c r="O129" s="194"/>
      <c r="P129" s="195">
        <f>P130+P161+P170+P232+P236+P243+P273+P303+P334+P360+P386</f>
        <v>0</v>
      </c>
      <c r="Q129" s="194"/>
      <c r="R129" s="195">
        <f>R130+R161+R170+R232+R236+R243+R273+R303+R334+R360+R386</f>
        <v>177.98000000000002</v>
      </c>
      <c r="S129" s="194"/>
      <c r="T129" s="196">
        <f>T130+T161+T170+T232+T236+T243+T273+T303+T334+T360+T386</f>
        <v>0</v>
      </c>
      <c r="AR129" s="197" t="s">
        <v>21</v>
      </c>
      <c r="AT129" s="198" t="s">
        <v>83</v>
      </c>
      <c r="AU129" s="198" t="s">
        <v>84</v>
      </c>
      <c r="AY129" s="197" t="s">
        <v>151</v>
      </c>
      <c r="BK129" s="199">
        <f>BK130+BK161+BK170+BK232+BK236+BK243+BK273+BK303+BK334+BK360+BK386</f>
        <v>0</v>
      </c>
    </row>
    <row r="130" spans="1:65" s="11" customFormat="1" ht="22.8" customHeight="1">
      <c r="B130" s="186"/>
      <c r="C130" s="187"/>
      <c r="D130" s="188" t="s">
        <v>83</v>
      </c>
      <c r="E130" s="249" t="s">
        <v>21</v>
      </c>
      <c r="F130" s="249" t="s">
        <v>316</v>
      </c>
      <c r="G130" s="187"/>
      <c r="H130" s="187"/>
      <c r="I130" s="190"/>
      <c r="J130" s="250">
        <f>BK130</f>
        <v>0</v>
      </c>
      <c r="K130" s="187"/>
      <c r="L130" s="192"/>
      <c r="M130" s="193"/>
      <c r="N130" s="194"/>
      <c r="O130" s="194"/>
      <c r="P130" s="195">
        <f>SUM(P131:P160)</f>
        <v>0</v>
      </c>
      <c r="Q130" s="194"/>
      <c r="R130" s="195">
        <f>SUM(R131:R160)</f>
        <v>0</v>
      </c>
      <c r="S130" s="194"/>
      <c r="T130" s="196">
        <f>SUM(T131:T160)</f>
        <v>0</v>
      </c>
      <c r="AR130" s="197" t="s">
        <v>21</v>
      </c>
      <c r="AT130" s="198" t="s">
        <v>83</v>
      </c>
      <c r="AU130" s="198" t="s">
        <v>21</v>
      </c>
      <c r="AY130" s="197" t="s">
        <v>151</v>
      </c>
      <c r="BK130" s="199">
        <f>SUM(BK131:BK160)</f>
        <v>0</v>
      </c>
    </row>
    <row r="131" spans="1:65" s="2" customFormat="1" ht="16.5" customHeight="1">
      <c r="A131" s="34"/>
      <c r="B131" s="35"/>
      <c r="C131" s="200" t="s">
        <v>21</v>
      </c>
      <c r="D131" s="200" t="s">
        <v>152</v>
      </c>
      <c r="E131" s="201" t="s">
        <v>1231</v>
      </c>
      <c r="F131" s="202" t="s">
        <v>1232</v>
      </c>
      <c r="G131" s="203" t="s">
        <v>319</v>
      </c>
      <c r="H131" s="204">
        <v>136</v>
      </c>
      <c r="I131" s="205"/>
      <c r="J131" s="206">
        <f>ROUND(I131*H131,2)</f>
        <v>0</v>
      </c>
      <c r="K131" s="202" t="s">
        <v>1</v>
      </c>
      <c r="L131" s="39"/>
      <c r="M131" s="207" t="s">
        <v>1</v>
      </c>
      <c r="N131" s="208" t="s">
        <v>49</v>
      </c>
      <c r="O131" s="71"/>
      <c r="P131" s="209">
        <f>O131*H131</f>
        <v>0</v>
      </c>
      <c r="Q131" s="209">
        <v>0</v>
      </c>
      <c r="R131" s="209">
        <f>Q131*H131</f>
        <v>0</v>
      </c>
      <c r="S131" s="209">
        <v>0</v>
      </c>
      <c r="T131" s="21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1" t="s">
        <v>107</v>
      </c>
      <c r="AT131" s="211" t="s">
        <v>152</v>
      </c>
      <c r="AU131" s="211" t="s">
        <v>92</v>
      </c>
      <c r="AY131" s="17" t="s">
        <v>151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7" t="s">
        <v>21</v>
      </c>
      <c r="BK131" s="212">
        <f>ROUND(I131*H131,2)</f>
        <v>0</v>
      </c>
      <c r="BL131" s="17" t="s">
        <v>107</v>
      </c>
      <c r="BM131" s="211" t="s">
        <v>92</v>
      </c>
    </row>
    <row r="132" spans="1:65" s="12" customFormat="1" ht="20.399999999999999">
      <c r="B132" s="217"/>
      <c r="C132" s="218"/>
      <c r="D132" s="213" t="s">
        <v>205</v>
      </c>
      <c r="E132" s="219" t="s">
        <v>1</v>
      </c>
      <c r="F132" s="220" t="s">
        <v>1233</v>
      </c>
      <c r="G132" s="218"/>
      <c r="H132" s="221">
        <v>136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205</v>
      </c>
      <c r="AU132" s="227" t="s">
        <v>92</v>
      </c>
      <c r="AV132" s="12" t="s">
        <v>92</v>
      </c>
      <c r="AW132" s="12" t="s">
        <v>38</v>
      </c>
      <c r="AX132" s="12" t="s">
        <v>84</v>
      </c>
      <c r="AY132" s="227" t="s">
        <v>151</v>
      </c>
    </row>
    <row r="133" spans="1:65" s="13" customFormat="1">
      <c r="B133" s="228"/>
      <c r="C133" s="229"/>
      <c r="D133" s="213" t="s">
        <v>205</v>
      </c>
      <c r="E133" s="230" t="s">
        <v>1</v>
      </c>
      <c r="F133" s="231" t="s">
        <v>209</v>
      </c>
      <c r="G133" s="229"/>
      <c r="H133" s="232">
        <v>136</v>
      </c>
      <c r="I133" s="233"/>
      <c r="J133" s="229"/>
      <c r="K133" s="229"/>
      <c r="L133" s="234"/>
      <c r="M133" s="235"/>
      <c r="N133" s="236"/>
      <c r="O133" s="236"/>
      <c r="P133" s="236"/>
      <c r="Q133" s="236"/>
      <c r="R133" s="236"/>
      <c r="S133" s="236"/>
      <c r="T133" s="237"/>
      <c r="AT133" s="238" t="s">
        <v>205</v>
      </c>
      <c r="AU133" s="238" t="s">
        <v>92</v>
      </c>
      <c r="AV133" s="13" t="s">
        <v>107</v>
      </c>
      <c r="AW133" s="13" t="s">
        <v>38</v>
      </c>
      <c r="AX133" s="13" t="s">
        <v>21</v>
      </c>
      <c r="AY133" s="238" t="s">
        <v>151</v>
      </c>
    </row>
    <row r="134" spans="1:65" s="2" customFormat="1" ht="21.75" customHeight="1">
      <c r="A134" s="34"/>
      <c r="B134" s="35"/>
      <c r="C134" s="200" t="s">
        <v>92</v>
      </c>
      <c r="D134" s="200" t="s">
        <v>152</v>
      </c>
      <c r="E134" s="201" t="s">
        <v>1234</v>
      </c>
      <c r="F134" s="202" t="s">
        <v>1235</v>
      </c>
      <c r="G134" s="203" t="s">
        <v>319</v>
      </c>
      <c r="H134" s="204">
        <v>0.16300000000000001</v>
      </c>
      <c r="I134" s="205"/>
      <c r="J134" s="206">
        <f>ROUND(I134*H134,2)</f>
        <v>0</v>
      </c>
      <c r="K134" s="202" t="s">
        <v>1</v>
      </c>
      <c r="L134" s="39"/>
      <c r="M134" s="207" t="s">
        <v>1</v>
      </c>
      <c r="N134" s="208" t="s">
        <v>49</v>
      </c>
      <c r="O134" s="71"/>
      <c r="P134" s="209">
        <f>O134*H134</f>
        <v>0</v>
      </c>
      <c r="Q134" s="209">
        <v>0</v>
      </c>
      <c r="R134" s="209">
        <f>Q134*H134</f>
        <v>0</v>
      </c>
      <c r="S134" s="209">
        <v>0</v>
      </c>
      <c r="T134" s="21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1" t="s">
        <v>107</v>
      </c>
      <c r="AT134" s="211" t="s">
        <v>152</v>
      </c>
      <c r="AU134" s="211" t="s">
        <v>92</v>
      </c>
      <c r="AY134" s="17" t="s">
        <v>151</v>
      </c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7" t="s">
        <v>21</v>
      </c>
      <c r="BK134" s="212">
        <f>ROUND(I134*H134,2)</f>
        <v>0</v>
      </c>
      <c r="BL134" s="17" t="s">
        <v>107</v>
      </c>
      <c r="BM134" s="211" t="s">
        <v>107</v>
      </c>
    </row>
    <row r="135" spans="1:65" s="15" customFormat="1">
      <c r="B135" s="251"/>
      <c r="C135" s="252"/>
      <c r="D135" s="213" t="s">
        <v>205</v>
      </c>
      <c r="E135" s="253" t="s">
        <v>1</v>
      </c>
      <c r="F135" s="254" t="s">
        <v>1236</v>
      </c>
      <c r="G135" s="252"/>
      <c r="H135" s="253" t="s">
        <v>1</v>
      </c>
      <c r="I135" s="255"/>
      <c r="J135" s="252"/>
      <c r="K135" s="252"/>
      <c r="L135" s="256"/>
      <c r="M135" s="257"/>
      <c r="N135" s="258"/>
      <c r="O135" s="258"/>
      <c r="P135" s="258"/>
      <c r="Q135" s="258"/>
      <c r="R135" s="258"/>
      <c r="S135" s="258"/>
      <c r="T135" s="259"/>
      <c r="AT135" s="260" t="s">
        <v>205</v>
      </c>
      <c r="AU135" s="260" t="s">
        <v>92</v>
      </c>
      <c r="AV135" s="15" t="s">
        <v>21</v>
      </c>
      <c r="AW135" s="15" t="s">
        <v>38</v>
      </c>
      <c r="AX135" s="15" t="s">
        <v>84</v>
      </c>
      <c r="AY135" s="260" t="s">
        <v>151</v>
      </c>
    </row>
    <row r="136" spans="1:65" s="12" customFormat="1">
      <c r="B136" s="217"/>
      <c r="C136" s="218"/>
      <c r="D136" s="213" t="s">
        <v>205</v>
      </c>
      <c r="E136" s="219" t="s">
        <v>1</v>
      </c>
      <c r="F136" s="220" t="s">
        <v>1237</v>
      </c>
      <c r="G136" s="218"/>
      <c r="H136" s="221">
        <v>0.16300000000000001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205</v>
      </c>
      <c r="AU136" s="227" t="s">
        <v>92</v>
      </c>
      <c r="AV136" s="12" t="s">
        <v>92</v>
      </c>
      <c r="AW136" s="12" t="s">
        <v>38</v>
      </c>
      <c r="AX136" s="12" t="s">
        <v>84</v>
      </c>
      <c r="AY136" s="227" t="s">
        <v>151</v>
      </c>
    </row>
    <row r="137" spans="1:65" s="13" customFormat="1">
      <c r="B137" s="228"/>
      <c r="C137" s="229"/>
      <c r="D137" s="213" t="s">
        <v>205</v>
      </c>
      <c r="E137" s="230" t="s">
        <v>1</v>
      </c>
      <c r="F137" s="231" t="s">
        <v>209</v>
      </c>
      <c r="G137" s="229"/>
      <c r="H137" s="232">
        <v>0.16300000000000001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AT137" s="238" t="s">
        <v>205</v>
      </c>
      <c r="AU137" s="238" t="s">
        <v>92</v>
      </c>
      <c r="AV137" s="13" t="s">
        <v>107</v>
      </c>
      <c r="AW137" s="13" t="s">
        <v>38</v>
      </c>
      <c r="AX137" s="13" t="s">
        <v>21</v>
      </c>
      <c r="AY137" s="238" t="s">
        <v>151</v>
      </c>
    </row>
    <row r="138" spans="1:65" s="2" customFormat="1" ht="16.5" customHeight="1">
      <c r="A138" s="34"/>
      <c r="B138" s="35"/>
      <c r="C138" s="200" t="s">
        <v>104</v>
      </c>
      <c r="D138" s="200" t="s">
        <v>152</v>
      </c>
      <c r="E138" s="201" t="s">
        <v>1238</v>
      </c>
      <c r="F138" s="202" t="s">
        <v>1239</v>
      </c>
      <c r="G138" s="203" t="s">
        <v>319</v>
      </c>
      <c r="H138" s="204">
        <v>136</v>
      </c>
      <c r="I138" s="205"/>
      <c r="J138" s="206">
        <f>ROUND(I138*H138,2)</f>
        <v>0</v>
      </c>
      <c r="K138" s="202" t="s">
        <v>1</v>
      </c>
      <c r="L138" s="39"/>
      <c r="M138" s="207" t="s">
        <v>1</v>
      </c>
      <c r="N138" s="208" t="s">
        <v>49</v>
      </c>
      <c r="O138" s="71"/>
      <c r="P138" s="209">
        <f>O138*H138</f>
        <v>0</v>
      </c>
      <c r="Q138" s="209">
        <v>0</v>
      </c>
      <c r="R138" s="209">
        <f>Q138*H138</f>
        <v>0</v>
      </c>
      <c r="S138" s="209">
        <v>0</v>
      </c>
      <c r="T138" s="21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1" t="s">
        <v>107</v>
      </c>
      <c r="AT138" s="211" t="s">
        <v>152</v>
      </c>
      <c r="AU138" s="211" t="s">
        <v>92</v>
      </c>
      <c r="AY138" s="17" t="s">
        <v>151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7" t="s">
        <v>21</v>
      </c>
      <c r="BK138" s="212">
        <f>ROUND(I138*H138,2)</f>
        <v>0</v>
      </c>
      <c r="BL138" s="17" t="s">
        <v>107</v>
      </c>
      <c r="BM138" s="211" t="s">
        <v>113</v>
      </c>
    </row>
    <row r="139" spans="1:65" s="12" customFormat="1" ht="20.399999999999999">
      <c r="B139" s="217"/>
      <c r="C139" s="218"/>
      <c r="D139" s="213" t="s">
        <v>205</v>
      </c>
      <c r="E139" s="219" t="s">
        <v>1</v>
      </c>
      <c r="F139" s="220" t="s">
        <v>1240</v>
      </c>
      <c r="G139" s="218"/>
      <c r="H139" s="221">
        <v>136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205</v>
      </c>
      <c r="AU139" s="227" t="s">
        <v>92</v>
      </c>
      <c r="AV139" s="12" t="s">
        <v>92</v>
      </c>
      <c r="AW139" s="12" t="s">
        <v>38</v>
      </c>
      <c r="AX139" s="12" t="s">
        <v>84</v>
      </c>
      <c r="AY139" s="227" t="s">
        <v>151</v>
      </c>
    </row>
    <row r="140" spans="1:65" s="13" customFormat="1">
      <c r="B140" s="228"/>
      <c r="C140" s="229"/>
      <c r="D140" s="213" t="s">
        <v>205</v>
      </c>
      <c r="E140" s="230" t="s">
        <v>1</v>
      </c>
      <c r="F140" s="231" t="s">
        <v>209</v>
      </c>
      <c r="G140" s="229"/>
      <c r="H140" s="232">
        <v>136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7"/>
      <c r="AT140" s="238" t="s">
        <v>205</v>
      </c>
      <c r="AU140" s="238" t="s">
        <v>92</v>
      </c>
      <c r="AV140" s="13" t="s">
        <v>107</v>
      </c>
      <c r="AW140" s="13" t="s">
        <v>38</v>
      </c>
      <c r="AX140" s="13" t="s">
        <v>21</v>
      </c>
      <c r="AY140" s="238" t="s">
        <v>151</v>
      </c>
    </row>
    <row r="141" spans="1:65" s="2" customFormat="1" ht="21.75" customHeight="1">
      <c r="A141" s="34"/>
      <c r="B141" s="35"/>
      <c r="C141" s="200" t="s">
        <v>107</v>
      </c>
      <c r="D141" s="200" t="s">
        <v>152</v>
      </c>
      <c r="E141" s="201" t="s">
        <v>1241</v>
      </c>
      <c r="F141" s="202" t="s">
        <v>1242</v>
      </c>
      <c r="G141" s="203" t="s">
        <v>319</v>
      </c>
      <c r="H141" s="204">
        <v>136</v>
      </c>
      <c r="I141" s="205"/>
      <c r="J141" s="206">
        <f>ROUND(I141*H141,2)</f>
        <v>0</v>
      </c>
      <c r="K141" s="202" t="s">
        <v>1</v>
      </c>
      <c r="L141" s="39"/>
      <c r="M141" s="207" t="s">
        <v>1</v>
      </c>
      <c r="N141" s="208" t="s">
        <v>49</v>
      </c>
      <c r="O141" s="71"/>
      <c r="P141" s="209">
        <f>O141*H141</f>
        <v>0</v>
      </c>
      <c r="Q141" s="209">
        <v>0</v>
      </c>
      <c r="R141" s="209">
        <f>Q141*H141</f>
        <v>0</v>
      </c>
      <c r="S141" s="209">
        <v>0</v>
      </c>
      <c r="T141" s="21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1" t="s">
        <v>107</v>
      </c>
      <c r="AT141" s="211" t="s">
        <v>152</v>
      </c>
      <c r="AU141" s="211" t="s">
        <v>92</v>
      </c>
      <c r="AY141" s="17" t="s">
        <v>151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7" t="s">
        <v>21</v>
      </c>
      <c r="BK141" s="212">
        <f>ROUND(I141*H141,2)</f>
        <v>0</v>
      </c>
      <c r="BL141" s="17" t="s">
        <v>107</v>
      </c>
      <c r="BM141" s="211" t="s">
        <v>119</v>
      </c>
    </row>
    <row r="142" spans="1:65" s="12" customFormat="1" ht="20.399999999999999">
      <c r="B142" s="217"/>
      <c r="C142" s="218"/>
      <c r="D142" s="213" t="s">
        <v>205</v>
      </c>
      <c r="E142" s="219" t="s">
        <v>1</v>
      </c>
      <c r="F142" s="220" t="s">
        <v>1240</v>
      </c>
      <c r="G142" s="218"/>
      <c r="H142" s="221">
        <v>136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205</v>
      </c>
      <c r="AU142" s="227" t="s">
        <v>92</v>
      </c>
      <c r="AV142" s="12" t="s">
        <v>92</v>
      </c>
      <c r="AW142" s="12" t="s">
        <v>38</v>
      </c>
      <c r="AX142" s="12" t="s">
        <v>84</v>
      </c>
      <c r="AY142" s="227" t="s">
        <v>151</v>
      </c>
    </row>
    <row r="143" spans="1:65" s="13" customFormat="1">
      <c r="B143" s="228"/>
      <c r="C143" s="229"/>
      <c r="D143" s="213" t="s">
        <v>205</v>
      </c>
      <c r="E143" s="230" t="s">
        <v>1</v>
      </c>
      <c r="F143" s="231" t="s">
        <v>209</v>
      </c>
      <c r="G143" s="229"/>
      <c r="H143" s="232">
        <v>136</v>
      </c>
      <c r="I143" s="233"/>
      <c r="J143" s="229"/>
      <c r="K143" s="229"/>
      <c r="L143" s="234"/>
      <c r="M143" s="235"/>
      <c r="N143" s="236"/>
      <c r="O143" s="236"/>
      <c r="P143" s="236"/>
      <c r="Q143" s="236"/>
      <c r="R143" s="236"/>
      <c r="S143" s="236"/>
      <c r="T143" s="237"/>
      <c r="AT143" s="238" t="s">
        <v>205</v>
      </c>
      <c r="AU143" s="238" t="s">
        <v>92</v>
      </c>
      <c r="AV143" s="13" t="s">
        <v>107</v>
      </c>
      <c r="AW143" s="13" t="s">
        <v>38</v>
      </c>
      <c r="AX143" s="13" t="s">
        <v>21</v>
      </c>
      <c r="AY143" s="238" t="s">
        <v>151</v>
      </c>
    </row>
    <row r="144" spans="1:65" s="2" customFormat="1" ht="16.5" customHeight="1">
      <c r="A144" s="34"/>
      <c r="B144" s="35"/>
      <c r="C144" s="200" t="s">
        <v>110</v>
      </c>
      <c r="D144" s="200" t="s">
        <v>152</v>
      </c>
      <c r="E144" s="201" t="s">
        <v>1243</v>
      </c>
      <c r="F144" s="202" t="s">
        <v>1244</v>
      </c>
      <c r="G144" s="203" t="s">
        <v>368</v>
      </c>
      <c r="H144" s="204">
        <v>21</v>
      </c>
      <c r="I144" s="205"/>
      <c r="J144" s="206">
        <f>ROUND(I144*H144,2)</f>
        <v>0</v>
      </c>
      <c r="K144" s="202" t="s">
        <v>1</v>
      </c>
      <c r="L144" s="39"/>
      <c r="M144" s="207" t="s">
        <v>1</v>
      </c>
      <c r="N144" s="208" t="s">
        <v>49</v>
      </c>
      <c r="O144" s="71"/>
      <c r="P144" s="209">
        <f>O144*H144</f>
        <v>0</v>
      </c>
      <c r="Q144" s="209">
        <v>0</v>
      </c>
      <c r="R144" s="209">
        <f>Q144*H144</f>
        <v>0</v>
      </c>
      <c r="S144" s="209">
        <v>0</v>
      </c>
      <c r="T144" s="21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1" t="s">
        <v>107</v>
      </c>
      <c r="AT144" s="211" t="s">
        <v>152</v>
      </c>
      <c r="AU144" s="211" t="s">
        <v>92</v>
      </c>
      <c r="AY144" s="17" t="s">
        <v>151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7" t="s">
        <v>21</v>
      </c>
      <c r="BK144" s="212">
        <f>ROUND(I144*H144,2)</f>
        <v>0</v>
      </c>
      <c r="BL144" s="17" t="s">
        <v>107</v>
      </c>
      <c r="BM144" s="211" t="s">
        <v>26</v>
      </c>
    </row>
    <row r="145" spans="1:65" s="15" customFormat="1">
      <c r="B145" s="251"/>
      <c r="C145" s="252"/>
      <c r="D145" s="213" t="s">
        <v>205</v>
      </c>
      <c r="E145" s="253" t="s">
        <v>1</v>
      </c>
      <c r="F145" s="254" t="s">
        <v>1245</v>
      </c>
      <c r="G145" s="252"/>
      <c r="H145" s="253" t="s">
        <v>1</v>
      </c>
      <c r="I145" s="255"/>
      <c r="J145" s="252"/>
      <c r="K145" s="252"/>
      <c r="L145" s="256"/>
      <c r="M145" s="257"/>
      <c r="N145" s="258"/>
      <c r="O145" s="258"/>
      <c r="P145" s="258"/>
      <c r="Q145" s="258"/>
      <c r="R145" s="258"/>
      <c r="S145" s="258"/>
      <c r="T145" s="259"/>
      <c r="AT145" s="260" t="s">
        <v>205</v>
      </c>
      <c r="AU145" s="260" t="s">
        <v>92</v>
      </c>
      <c r="AV145" s="15" t="s">
        <v>21</v>
      </c>
      <c r="AW145" s="15" t="s">
        <v>38</v>
      </c>
      <c r="AX145" s="15" t="s">
        <v>84</v>
      </c>
      <c r="AY145" s="260" t="s">
        <v>151</v>
      </c>
    </row>
    <row r="146" spans="1:65" s="12" customFormat="1">
      <c r="B146" s="217"/>
      <c r="C146" s="218"/>
      <c r="D146" s="213" t="s">
        <v>205</v>
      </c>
      <c r="E146" s="219" t="s">
        <v>1</v>
      </c>
      <c r="F146" s="220" t="s">
        <v>1246</v>
      </c>
      <c r="G146" s="218"/>
      <c r="H146" s="221">
        <v>21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205</v>
      </c>
      <c r="AU146" s="227" t="s">
        <v>92</v>
      </c>
      <c r="AV146" s="12" t="s">
        <v>92</v>
      </c>
      <c r="AW146" s="12" t="s">
        <v>38</v>
      </c>
      <c r="AX146" s="12" t="s">
        <v>84</v>
      </c>
      <c r="AY146" s="227" t="s">
        <v>151</v>
      </c>
    </row>
    <row r="147" spans="1:65" s="13" customFormat="1">
      <c r="B147" s="228"/>
      <c r="C147" s="229"/>
      <c r="D147" s="213" t="s">
        <v>205</v>
      </c>
      <c r="E147" s="230" t="s">
        <v>1</v>
      </c>
      <c r="F147" s="231" t="s">
        <v>209</v>
      </c>
      <c r="G147" s="229"/>
      <c r="H147" s="232">
        <v>21</v>
      </c>
      <c r="I147" s="233"/>
      <c r="J147" s="229"/>
      <c r="K147" s="229"/>
      <c r="L147" s="234"/>
      <c r="M147" s="235"/>
      <c r="N147" s="236"/>
      <c r="O147" s="236"/>
      <c r="P147" s="236"/>
      <c r="Q147" s="236"/>
      <c r="R147" s="236"/>
      <c r="S147" s="236"/>
      <c r="T147" s="237"/>
      <c r="AT147" s="238" t="s">
        <v>205</v>
      </c>
      <c r="AU147" s="238" t="s">
        <v>92</v>
      </c>
      <c r="AV147" s="13" t="s">
        <v>107</v>
      </c>
      <c r="AW147" s="13" t="s">
        <v>38</v>
      </c>
      <c r="AX147" s="13" t="s">
        <v>21</v>
      </c>
      <c r="AY147" s="238" t="s">
        <v>151</v>
      </c>
    </row>
    <row r="148" spans="1:65" s="2" customFormat="1" ht="16.5" customHeight="1">
      <c r="A148" s="34"/>
      <c r="B148" s="35"/>
      <c r="C148" s="200" t="s">
        <v>113</v>
      </c>
      <c r="D148" s="200" t="s">
        <v>152</v>
      </c>
      <c r="E148" s="201" t="s">
        <v>1247</v>
      </c>
      <c r="F148" s="202" t="s">
        <v>1248</v>
      </c>
      <c r="G148" s="203" t="s">
        <v>203</v>
      </c>
      <c r="H148" s="204">
        <v>1</v>
      </c>
      <c r="I148" s="205"/>
      <c r="J148" s="206">
        <f>ROUND(I148*H148,2)</f>
        <v>0</v>
      </c>
      <c r="K148" s="202" t="s">
        <v>1</v>
      </c>
      <c r="L148" s="39"/>
      <c r="M148" s="207" t="s">
        <v>1</v>
      </c>
      <c r="N148" s="208" t="s">
        <v>49</v>
      </c>
      <c r="O148" s="71"/>
      <c r="P148" s="209">
        <f>O148*H148</f>
        <v>0</v>
      </c>
      <c r="Q148" s="209">
        <v>0</v>
      </c>
      <c r="R148" s="209">
        <f>Q148*H148</f>
        <v>0</v>
      </c>
      <c r="S148" s="209">
        <v>0</v>
      </c>
      <c r="T148" s="21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1" t="s">
        <v>107</v>
      </c>
      <c r="AT148" s="211" t="s">
        <v>152</v>
      </c>
      <c r="AU148" s="211" t="s">
        <v>92</v>
      </c>
      <c r="AY148" s="17" t="s">
        <v>151</v>
      </c>
      <c r="BE148" s="212">
        <f>IF(N148="základní",J148,0)</f>
        <v>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17" t="s">
        <v>21</v>
      </c>
      <c r="BK148" s="212">
        <f>ROUND(I148*H148,2)</f>
        <v>0</v>
      </c>
      <c r="BL148" s="17" t="s">
        <v>107</v>
      </c>
      <c r="BM148" s="211" t="s">
        <v>210</v>
      </c>
    </row>
    <row r="149" spans="1:65" s="12" customFormat="1" ht="20.399999999999999">
      <c r="B149" s="217"/>
      <c r="C149" s="218"/>
      <c r="D149" s="213" t="s">
        <v>205</v>
      </c>
      <c r="E149" s="219" t="s">
        <v>1</v>
      </c>
      <c r="F149" s="220" t="s">
        <v>1249</v>
      </c>
      <c r="G149" s="218"/>
      <c r="H149" s="221">
        <v>1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205</v>
      </c>
      <c r="AU149" s="227" t="s">
        <v>92</v>
      </c>
      <c r="AV149" s="12" t="s">
        <v>92</v>
      </c>
      <c r="AW149" s="12" t="s">
        <v>38</v>
      </c>
      <c r="AX149" s="12" t="s">
        <v>84</v>
      </c>
      <c r="AY149" s="227" t="s">
        <v>151</v>
      </c>
    </row>
    <row r="150" spans="1:65" s="13" customFormat="1">
      <c r="B150" s="228"/>
      <c r="C150" s="229"/>
      <c r="D150" s="213" t="s">
        <v>205</v>
      </c>
      <c r="E150" s="230" t="s">
        <v>1</v>
      </c>
      <c r="F150" s="231" t="s">
        <v>209</v>
      </c>
      <c r="G150" s="229"/>
      <c r="H150" s="232">
        <v>1</v>
      </c>
      <c r="I150" s="233"/>
      <c r="J150" s="229"/>
      <c r="K150" s="229"/>
      <c r="L150" s="234"/>
      <c r="M150" s="235"/>
      <c r="N150" s="236"/>
      <c r="O150" s="236"/>
      <c r="P150" s="236"/>
      <c r="Q150" s="236"/>
      <c r="R150" s="236"/>
      <c r="S150" s="236"/>
      <c r="T150" s="237"/>
      <c r="AT150" s="238" t="s">
        <v>205</v>
      </c>
      <c r="AU150" s="238" t="s">
        <v>92</v>
      </c>
      <c r="AV150" s="13" t="s">
        <v>107</v>
      </c>
      <c r="AW150" s="13" t="s">
        <v>38</v>
      </c>
      <c r="AX150" s="13" t="s">
        <v>21</v>
      </c>
      <c r="AY150" s="238" t="s">
        <v>151</v>
      </c>
    </row>
    <row r="151" spans="1:65" s="2" customFormat="1" ht="21.75" customHeight="1">
      <c r="A151" s="34"/>
      <c r="B151" s="35"/>
      <c r="C151" s="200" t="s">
        <v>116</v>
      </c>
      <c r="D151" s="200" t="s">
        <v>152</v>
      </c>
      <c r="E151" s="201" t="s">
        <v>1250</v>
      </c>
      <c r="F151" s="202" t="s">
        <v>1251</v>
      </c>
      <c r="G151" s="203" t="s">
        <v>319</v>
      </c>
      <c r="H151" s="204">
        <v>178</v>
      </c>
      <c r="I151" s="205"/>
      <c r="J151" s="206">
        <f>ROUND(I151*H151,2)</f>
        <v>0</v>
      </c>
      <c r="K151" s="202" t="s">
        <v>1</v>
      </c>
      <c r="L151" s="39"/>
      <c r="M151" s="207" t="s">
        <v>1</v>
      </c>
      <c r="N151" s="208" t="s">
        <v>49</v>
      </c>
      <c r="O151" s="71"/>
      <c r="P151" s="209">
        <f>O151*H151</f>
        <v>0</v>
      </c>
      <c r="Q151" s="209">
        <v>0</v>
      </c>
      <c r="R151" s="209">
        <f>Q151*H151</f>
        <v>0</v>
      </c>
      <c r="S151" s="209">
        <v>0</v>
      </c>
      <c r="T151" s="21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1" t="s">
        <v>107</v>
      </c>
      <c r="AT151" s="211" t="s">
        <v>152</v>
      </c>
      <c r="AU151" s="211" t="s">
        <v>92</v>
      </c>
      <c r="AY151" s="17" t="s">
        <v>151</v>
      </c>
      <c r="BE151" s="212">
        <f>IF(N151="základní",J151,0)</f>
        <v>0</v>
      </c>
      <c r="BF151" s="212">
        <f>IF(N151="snížená",J151,0)</f>
        <v>0</v>
      </c>
      <c r="BG151" s="212">
        <f>IF(N151="zákl. přenesená",J151,0)</f>
        <v>0</v>
      </c>
      <c r="BH151" s="212">
        <f>IF(N151="sníž. přenesená",J151,0)</f>
        <v>0</v>
      </c>
      <c r="BI151" s="212">
        <f>IF(N151="nulová",J151,0)</f>
        <v>0</v>
      </c>
      <c r="BJ151" s="17" t="s">
        <v>21</v>
      </c>
      <c r="BK151" s="212">
        <f>ROUND(I151*H151,2)</f>
        <v>0</v>
      </c>
      <c r="BL151" s="17" t="s">
        <v>107</v>
      </c>
      <c r="BM151" s="211" t="s">
        <v>222</v>
      </c>
    </row>
    <row r="152" spans="1:65" s="12" customFormat="1">
      <c r="B152" s="217"/>
      <c r="C152" s="218"/>
      <c r="D152" s="213" t="s">
        <v>205</v>
      </c>
      <c r="E152" s="219" t="s">
        <v>1</v>
      </c>
      <c r="F152" s="220" t="s">
        <v>1252</v>
      </c>
      <c r="G152" s="218"/>
      <c r="H152" s="221">
        <v>178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205</v>
      </c>
      <c r="AU152" s="227" t="s">
        <v>92</v>
      </c>
      <c r="AV152" s="12" t="s">
        <v>92</v>
      </c>
      <c r="AW152" s="12" t="s">
        <v>38</v>
      </c>
      <c r="AX152" s="12" t="s">
        <v>84</v>
      </c>
      <c r="AY152" s="227" t="s">
        <v>151</v>
      </c>
    </row>
    <row r="153" spans="1:65" s="13" customFormat="1">
      <c r="B153" s="228"/>
      <c r="C153" s="229"/>
      <c r="D153" s="213" t="s">
        <v>205</v>
      </c>
      <c r="E153" s="230" t="s">
        <v>1</v>
      </c>
      <c r="F153" s="231" t="s">
        <v>209</v>
      </c>
      <c r="G153" s="229"/>
      <c r="H153" s="232">
        <v>178</v>
      </c>
      <c r="I153" s="233"/>
      <c r="J153" s="229"/>
      <c r="K153" s="229"/>
      <c r="L153" s="234"/>
      <c r="M153" s="235"/>
      <c r="N153" s="236"/>
      <c r="O153" s="236"/>
      <c r="P153" s="236"/>
      <c r="Q153" s="236"/>
      <c r="R153" s="236"/>
      <c r="S153" s="236"/>
      <c r="T153" s="237"/>
      <c r="AT153" s="238" t="s">
        <v>205</v>
      </c>
      <c r="AU153" s="238" t="s">
        <v>92</v>
      </c>
      <c r="AV153" s="13" t="s">
        <v>107</v>
      </c>
      <c r="AW153" s="13" t="s">
        <v>38</v>
      </c>
      <c r="AX153" s="13" t="s">
        <v>21</v>
      </c>
      <c r="AY153" s="238" t="s">
        <v>151</v>
      </c>
    </row>
    <row r="154" spans="1:65" s="2" customFormat="1" ht="16.5" customHeight="1">
      <c r="A154" s="34"/>
      <c r="B154" s="35"/>
      <c r="C154" s="200" t="s">
        <v>119</v>
      </c>
      <c r="D154" s="200" t="s">
        <v>152</v>
      </c>
      <c r="E154" s="201" t="s">
        <v>1253</v>
      </c>
      <c r="F154" s="202" t="s">
        <v>1254</v>
      </c>
      <c r="G154" s="203" t="s">
        <v>368</v>
      </c>
      <c r="H154" s="204">
        <v>21</v>
      </c>
      <c r="I154" s="205"/>
      <c r="J154" s="206">
        <f>ROUND(I154*H154,2)</f>
        <v>0</v>
      </c>
      <c r="K154" s="202" t="s">
        <v>1</v>
      </c>
      <c r="L154" s="39"/>
      <c r="M154" s="207" t="s">
        <v>1</v>
      </c>
      <c r="N154" s="208" t="s">
        <v>49</v>
      </c>
      <c r="O154" s="71"/>
      <c r="P154" s="209">
        <f>O154*H154</f>
        <v>0</v>
      </c>
      <c r="Q154" s="209">
        <v>0</v>
      </c>
      <c r="R154" s="209">
        <f>Q154*H154</f>
        <v>0</v>
      </c>
      <c r="S154" s="209">
        <v>0</v>
      </c>
      <c r="T154" s="21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1" t="s">
        <v>107</v>
      </c>
      <c r="AT154" s="211" t="s">
        <v>152</v>
      </c>
      <c r="AU154" s="211" t="s">
        <v>92</v>
      </c>
      <c r="AY154" s="17" t="s">
        <v>151</v>
      </c>
      <c r="BE154" s="212">
        <f>IF(N154="základní",J154,0)</f>
        <v>0</v>
      </c>
      <c r="BF154" s="212">
        <f>IF(N154="snížená",J154,0)</f>
        <v>0</v>
      </c>
      <c r="BG154" s="212">
        <f>IF(N154="zákl. přenesená",J154,0)</f>
        <v>0</v>
      </c>
      <c r="BH154" s="212">
        <f>IF(N154="sníž. přenesená",J154,0)</f>
        <v>0</v>
      </c>
      <c r="BI154" s="212">
        <f>IF(N154="nulová",J154,0)</f>
        <v>0</v>
      </c>
      <c r="BJ154" s="17" t="s">
        <v>21</v>
      </c>
      <c r="BK154" s="212">
        <f>ROUND(I154*H154,2)</f>
        <v>0</v>
      </c>
      <c r="BL154" s="17" t="s">
        <v>107</v>
      </c>
      <c r="BM154" s="211" t="s">
        <v>232</v>
      </c>
    </row>
    <row r="155" spans="1:65" s="15" customFormat="1">
      <c r="B155" s="251"/>
      <c r="C155" s="252"/>
      <c r="D155" s="213" t="s">
        <v>205</v>
      </c>
      <c r="E155" s="253" t="s">
        <v>1</v>
      </c>
      <c r="F155" s="254" t="s">
        <v>1245</v>
      </c>
      <c r="G155" s="252"/>
      <c r="H155" s="253" t="s">
        <v>1</v>
      </c>
      <c r="I155" s="255"/>
      <c r="J155" s="252"/>
      <c r="K155" s="252"/>
      <c r="L155" s="256"/>
      <c r="M155" s="257"/>
      <c r="N155" s="258"/>
      <c r="O155" s="258"/>
      <c r="P155" s="258"/>
      <c r="Q155" s="258"/>
      <c r="R155" s="258"/>
      <c r="S155" s="258"/>
      <c r="T155" s="259"/>
      <c r="AT155" s="260" t="s">
        <v>205</v>
      </c>
      <c r="AU155" s="260" t="s">
        <v>92</v>
      </c>
      <c r="AV155" s="15" t="s">
        <v>21</v>
      </c>
      <c r="AW155" s="15" t="s">
        <v>38</v>
      </c>
      <c r="AX155" s="15" t="s">
        <v>84</v>
      </c>
      <c r="AY155" s="260" t="s">
        <v>151</v>
      </c>
    </row>
    <row r="156" spans="1:65" s="12" customFormat="1">
      <c r="B156" s="217"/>
      <c r="C156" s="218"/>
      <c r="D156" s="213" t="s">
        <v>205</v>
      </c>
      <c r="E156" s="219" t="s">
        <v>1</v>
      </c>
      <c r="F156" s="220" t="s">
        <v>1246</v>
      </c>
      <c r="G156" s="218"/>
      <c r="H156" s="221">
        <v>21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205</v>
      </c>
      <c r="AU156" s="227" t="s">
        <v>92</v>
      </c>
      <c r="AV156" s="12" t="s">
        <v>92</v>
      </c>
      <c r="AW156" s="12" t="s">
        <v>38</v>
      </c>
      <c r="AX156" s="12" t="s">
        <v>84</v>
      </c>
      <c r="AY156" s="227" t="s">
        <v>151</v>
      </c>
    </row>
    <row r="157" spans="1:65" s="13" customFormat="1">
      <c r="B157" s="228"/>
      <c r="C157" s="229"/>
      <c r="D157" s="213" t="s">
        <v>205</v>
      </c>
      <c r="E157" s="230" t="s">
        <v>1</v>
      </c>
      <c r="F157" s="231" t="s">
        <v>209</v>
      </c>
      <c r="G157" s="229"/>
      <c r="H157" s="232">
        <v>21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AT157" s="238" t="s">
        <v>205</v>
      </c>
      <c r="AU157" s="238" t="s">
        <v>92</v>
      </c>
      <c r="AV157" s="13" t="s">
        <v>107</v>
      </c>
      <c r="AW157" s="13" t="s">
        <v>38</v>
      </c>
      <c r="AX157" s="13" t="s">
        <v>21</v>
      </c>
      <c r="AY157" s="238" t="s">
        <v>151</v>
      </c>
    </row>
    <row r="158" spans="1:65" s="2" customFormat="1" ht="16.5" customHeight="1">
      <c r="A158" s="34"/>
      <c r="B158" s="35"/>
      <c r="C158" s="200" t="s">
        <v>122</v>
      </c>
      <c r="D158" s="200" t="s">
        <v>152</v>
      </c>
      <c r="E158" s="201" t="s">
        <v>1255</v>
      </c>
      <c r="F158" s="202" t="s">
        <v>1256</v>
      </c>
      <c r="G158" s="203" t="s">
        <v>319</v>
      </c>
      <c r="H158" s="204">
        <v>136</v>
      </c>
      <c r="I158" s="205"/>
      <c r="J158" s="206">
        <f>ROUND(I158*H158,2)</f>
        <v>0</v>
      </c>
      <c r="K158" s="202" t="s">
        <v>1</v>
      </c>
      <c r="L158" s="39"/>
      <c r="M158" s="207" t="s">
        <v>1</v>
      </c>
      <c r="N158" s="208" t="s">
        <v>49</v>
      </c>
      <c r="O158" s="71"/>
      <c r="P158" s="209">
        <f>O158*H158</f>
        <v>0</v>
      </c>
      <c r="Q158" s="209">
        <v>0</v>
      </c>
      <c r="R158" s="209">
        <f>Q158*H158</f>
        <v>0</v>
      </c>
      <c r="S158" s="209">
        <v>0</v>
      </c>
      <c r="T158" s="210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1" t="s">
        <v>107</v>
      </c>
      <c r="AT158" s="211" t="s">
        <v>152</v>
      </c>
      <c r="AU158" s="211" t="s">
        <v>92</v>
      </c>
      <c r="AY158" s="17" t="s">
        <v>151</v>
      </c>
      <c r="BE158" s="212">
        <f>IF(N158="základní",J158,0)</f>
        <v>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17" t="s">
        <v>21</v>
      </c>
      <c r="BK158" s="212">
        <f>ROUND(I158*H158,2)</f>
        <v>0</v>
      </c>
      <c r="BL158" s="17" t="s">
        <v>107</v>
      </c>
      <c r="BM158" s="211" t="s">
        <v>241</v>
      </c>
    </row>
    <row r="159" spans="1:65" s="12" customFormat="1" ht="20.399999999999999">
      <c r="B159" s="217"/>
      <c r="C159" s="218"/>
      <c r="D159" s="213" t="s">
        <v>205</v>
      </c>
      <c r="E159" s="219" t="s">
        <v>1</v>
      </c>
      <c r="F159" s="220" t="s">
        <v>1240</v>
      </c>
      <c r="G159" s="218"/>
      <c r="H159" s="221">
        <v>136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205</v>
      </c>
      <c r="AU159" s="227" t="s">
        <v>92</v>
      </c>
      <c r="AV159" s="12" t="s">
        <v>92</v>
      </c>
      <c r="AW159" s="12" t="s">
        <v>38</v>
      </c>
      <c r="AX159" s="12" t="s">
        <v>84</v>
      </c>
      <c r="AY159" s="227" t="s">
        <v>151</v>
      </c>
    </row>
    <row r="160" spans="1:65" s="13" customFormat="1">
      <c r="B160" s="228"/>
      <c r="C160" s="229"/>
      <c r="D160" s="213" t="s">
        <v>205</v>
      </c>
      <c r="E160" s="230" t="s">
        <v>1</v>
      </c>
      <c r="F160" s="231" t="s">
        <v>209</v>
      </c>
      <c r="G160" s="229"/>
      <c r="H160" s="232">
        <v>136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AT160" s="238" t="s">
        <v>205</v>
      </c>
      <c r="AU160" s="238" t="s">
        <v>92</v>
      </c>
      <c r="AV160" s="13" t="s">
        <v>107</v>
      </c>
      <c r="AW160" s="13" t="s">
        <v>38</v>
      </c>
      <c r="AX160" s="13" t="s">
        <v>21</v>
      </c>
      <c r="AY160" s="238" t="s">
        <v>151</v>
      </c>
    </row>
    <row r="161" spans="1:65" s="11" customFormat="1" ht="22.8" customHeight="1">
      <c r="B161" s="186"/>
      <c r="C161" s="187"/>
      <c r="D161" s="188" t="s">
        <v>83</v>
      </c>
      <c r="E161" s="249" t="s">
        <v>1257</v>
      </c>
      <c r="F161" s="249" t="s">
        <v>1258</v>
      </c>
      <c r="G161" s="187"/>
      <c r="H161" s="187"/>
      <c r="I161" s="190"/>
      <c r="J161" s="250">
        <f>BK161</f>
        <v>0</v>
      </c>
      <c r="K161" s="187"/>
      <c r="L161" s="192"/>
      <c r="M161" s="193"/>
      <c r="N161" s="194"/>
      <c r="O161" s="194"/>
      <c r="P161" s="195">
        <f>SUM(P162:P169)</f>
        <v>0</v>
      </c>
      <c r="Q161" s="194"/>
      <c r="R161" s="195">
        <f>SUM(R162:R169)</f>
        <v>0</v>
      </c>
      <c r="S161" s="194"/>
      <c r="T161" s="196">
        <f>SUM(T162:T169)</f>
        <v>0</v>
      </c>
      <c r="AR161" s="197" t="s">
        <v>21</v>
      </c>
      <c r="AT161" s="198" t="s">
        <v>83</v>
      </c>
      <c r="AU161" s="198" t="s">
        <v>21</v>
      </c>
      <c r="AY161" s="197" t="s">
        <v>151</v>
      </c>
      <c r="BK161" s="199">
        <f>SUM(BK162:BK169)</f>
        <v>0</v>
      </c>
    </row>
    <row r="162" spans="1:65" s="2" customFormat="1" ht="21.75" customHeight="1">
      <c r="A162" s="34"/>
      <c r="B162" s="35"/>
      <c r="C162" s="200" t="s">
        <v>26</v>
      </c>
      <c r="D162" s="200" t="s">
        <v>152</v>
      </c>
      <c r="E162" s="201" t="s">
        <v>1259</v>
      </c>
      <c r="F162" s="202" t="s">
        <v>1260</v>
      </c>
      <c r="G162" s="203" t="s">
        <v>203</v>
      </c>
      <c r="H162" s="204">
        <v>1</v>
      </c>
      <c r="I162" s="205"/>
      <c r="J162" s="206">
        <f>ROUND(I162*H162,2)</f>
        <v>0</v>
      </c>
      <c r="K162" s="202" t="s">
        <v>1</v>
      </c>
      <c r="L162" s="39"/>
      <c r="M162" s="207" t="s">
        <v>1</v>
      </c>
      <c r="N162" s="208" t="s">
        <v>49</v>
      </c>
      <c r="O162" s="71"/>
      <c r="P162" s="209">
        <f>O162*H162</f>
        <v>0</v>
      </c>
      <c r="Q162" s="209">
        <v>0</v>
      </c>
      <c r="R162" s="209">
        <f>Q162*H162</f>
        <v>0</v>
      </c>
      <c r="S162" s="209">
        <v>0</v>
      </c>
      <c r="T162" s="210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1" t="s">
        <v>107</v>
      </c>
      <c r="AT162" s="211" t="s">
        <v>152</v>
      </c>
      <c r="AU162" s="211" t="s">
        <v>92</v>
      </c>
      <c r="AY162" s="17" t="s">
        <v>151</v>
      </c>
      <c r="BE162" s="212">
        <f>IF(N162="základní",J162,0)</f>
        <v>0</v>
      </c>
      <c r="BF162" s="212">
        <f>IF(N162="snížená",J162,0)</f>
        <v>0</v>
      </c>
      <c r="BG162" s="212">
        <f>IF(N162="zákl. přenesená",J162,0)</f>
        <v>0</v>
      </c>
      <c r="BH162" s="212">
        <f>IF(N162="sníž. přenesená",J162,0)</f>
        <v>0</v>
      </c>
      <c r="BI162" s="212">
        <f>IF(N162="nulová",J162,0)</f>
        <v>0</v>
      </c>
      <c r="BJ162" s="17" t="s">
        <v>21</v>
      </c>
      <c r="BK162" s="212">
        <f>ROUND(I162*H162,2)</f>
        <v>0</v>
      </c>
      <c r="BL162" s="17" t="s">
        <v>107</v>
      </c>
      <c r="BM162" s="211" t="s">
        <v>250</v>
      </c>
    </row>
    <row r="163" spans="1:65" s="15" customFormat="1" ht="20.399999999999999">
      <c r="B163" s="251"/>
      <c r="C163" s="252"/>
      <c r="D163" s="213" t="s">
        <v>205</v>
      </c>
      <c r="E163" s="253" t="s">
        <v>1</v>
      </c>
      <c r="F163" s="254" t="s">
        <v>1261</v>
      </c>
      <c r="G163" s="252"/>
      <c r="H163" s="253" t="s">
        <v>1</v>
      </c>
      <c r="I163" s="255"/>
      <c r="J163" s="252"/>
      <c r="K163" s="252"/>
      <c r="L163" s="256"/>
      <c r="M163" s="257"/>
      <c r="N163" s="258"/>
      <c r="O163" s="258"/>
      <c r="P163" s="258"/>
      <c r="Q163" s="258"/>
      <c r="R163" s="258"/>
      <c r="S163" s="258"/>
      <c r="T163" s="259"/>
      <c r="AT163" s="260" t="s">
        <v>205</v>
      </c>
      <c r="AU163" s="260" t="s">
        <v>92</v>
      </c>
      <c r="AV163" s="15" t="s">
        <v>21</v>
      </c>
      <c r="AW163" s="15" t="s">
        <v>38</v>
      </c>
      <c r="AX163" s="15" t="s">
        <v>84</v>
      </c>
      <c r="AY163" s="260" t="s">
        <v>151</v>
      </c>
    </row>
    <row r="164" spans="1:65" s="12" customFormat="1" ht="20.399999999999999">
      <c r="B164" s="217"/>
      <c r="C164" s="218"/>
      <c r="D164" s="213" t="s">
        <v>205</v>
      </c>
      <c r="E164" s="219" t="s">
        <v>1</v>
      </c>
      <c r="F164" s="220" t="s">
        <v>1262</v>
      </c>
      <c r="G164" s="218"/>
      <c r="H164" s="221">
        <v>1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205</v>
      </c>
      <c r="AU164" s="227" t="s">
        <v>92</v>
      </c>
      <c r="AV164" s="12" t="s">
        <v>92</v>
      </c>
      <c r="AW164" s="12" t="s">
        <v>38</v>
      </c>
      <c r="AX164" s="12" t="s">
        <v>84</v>
      </c>
      <c r="AY164" s="227" t="s">
        <v>151</v>
      </c>
    </row>
    <row r="165" spans="1:65" s="13" customFormat="1">
      <c r="B165" s="228"/>
      <c r="C165" s="229"/>
      <c r="D165" s="213" t="s">
        <v>205</v>
      </c>
      <c r="E165" s="230" t="s">
        <v>1</v>
      </c>
      <c r="F165" s="231" t="s">
        <v>209</v>
      </c>
      <c r="G165" s="229"/>
      <c r="H165" s="232">
        <v>1</v>
      </c>
      <c r="I165" s="233"/>
      <c r="J165" s="229"/>
      <c r="K165" s="229"/>
      <c r="L165" s="234"/>
      <c r="M165" s="235"/>
      <c r="N165" s="236"/>
      <c r="O165" s="236"/>
      <c r="P165" s="236"/>
      <c r="Q165" s="236"/>
      <c r="R165" s="236"/>
      <c r="S165" s="236"/>
      <c r="T165" s="237"/>
      <c r="AT165" s="238" t="s">
        <v>205</v>
      </c>
      <c r="AU165" s="238" t="s">
        <v>92</v>
      </c>
      <c r="AV165" s="13" t="s">
        <v>107</v>
      </c>
      <c r="AW165" s="13" t="s">
        <v>38</v>
      </c>
      <c r="AX165" s="13" t="s">
        <v>21</v>
      </c>
      <c r="AY165" s="238" t="s">
        <v>151</v>
      </c>
    </row>
    <row r="166" spans="1:65" s="2" customFormat="1" ht="21.75" customHeight="1">
      <c r="A166" s="34"/>
      <c r="B166" s="35"/>
      <c r="C166" s="200" t="s">
        <v>200</v>
      </c>
      <c r="D166" s="200" t="s">
        <v>152</v>
      </c>
      <c r="E166" s="201" t="s">
        <v>1263</v>
      </c>
      <c r="F166" s="202" t="s">
        <v>1264</v>
      </c>
      <c r="G166" s="203" t="s">
        <v>203</v>
      </c>
      <c r="H166" s="204">
        <v>1</v>
      </c>
      <c r="I166" s="205"/>
      <c r="J166" s="206">
        <f>ROUND(I166*H166,2)</f>
        <v>0</v>
      </c>
      <c r="K166" s="202" t="s">
        <v>1</v>
      </c>
      <c r="L166" s="39"/>
      <c r="M166" s="207" t="s">
        <v>1</v>
      </c>
      <c r="N166" s="208" t="s">
        <v>49</v>
      </c>
      <c r="O166" s="71"/>
      <c r="P166" s="209">
        <f>O166*H166</f>
        <v>0</v>
      </c>
      <c r="Q166" s="209">
        <v>0</v>
      </c>
      <c r="R166" s="209">
        <f>Q166*H166</f>
        <v>0</v>
      </c>
      <c r="S166" s="209">
        <v>0</v>
      </c>
      <c r="T166" s="210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1" t="s">
        <v>107</v>
      </c>
      <c r="AT166" s="211" t="s">
        <v>152</v>
      </c>
      <c r="AU166" s="211" t="s">
        <v>92</v>
      </c>
      <c r="AY166" s="17" t="s">
        <v>151</v>
      </c>
      <c r="BE166" s="212">
        <f>IF(N166="základní",J166,0)</f>
        <v>0</v>
      </c>
      <c r="BF166" s="212">
        <f>IF(N166="snížená",J166,0)</f>
        <v>0</v>
      </c>
      <c r="BG166" s="212">
        <f>IF(N166="zákl. přenesená",J166,0)</f>
        <v>0</v>
      </c>
      <c r="BH166" s="212">
        <f>IF(N166="sníž. přenesená",J166,0)</f>
        <v>0</v>
      </c>
      <c r="BI166" s="212">
        <f>IF(N166="nulová",J166,0)</f>
        <v>0</v>
      </c>
      <c r="BJ166" s="17" t="s">
        <v>21</v>
      </c>
      <c r="BK166" s="212">
        <f>ROUND(I166*H166,2)</f>
        <v>0</v>
      </c>
      <c r="BL166" s="17" t="s">
        <v>107</v>
      </c>
      <c r="BM166" s="211" t="s">
        <v>258</v>
      </c>
    </row>
    <row r="167" spans="1:65" s="15" customFormat="1" ht="20.399999999999999">
      <c r="B167" s="251"/>
      <c r="C167" s="252"/>
      <c r="D167" s="213" t="s">
        <v>205</v>
      </c>
      <c r="E167" s="253" t="s">
        <v>1</v>
      </c>
      <c r="F167" s="254" t="s">
        <v>1265</v>
      </c>
      <c r="G167" s="252"/>
      <c r="H167" s="253" t="s">
        <v>1</v>
      </c>
      <c r="I167" s="255"/>
      <c r="J167" s="252"/>
      <c r="K167" s="252"/>
      <c r="L167" s="256"/>
      <c r="M167" s="257"/>
      <c r="N167" s="258"/>
      <c r="O167" s="258"/>
      <c r="P167" s="258"/>
      <c r="Q167" s="258"/>
      <c r="R167" s="258"/>
      <c r="S167" s="258"/>
      <c r="T167" s="259"/>
      <c r="AT167" s="260" t="s">
        <v>205</v>
      </c>
      <c r="AU167" s="260" t="s">
        <v>92</v>
      </c>
      <c r="AV167" s="15" t="s">
        <v>21</v>
      </c>
      <c r="AW167" s="15" t="s">
        <v>38</v>
      </c>
      <c r="AX167" s="15" t="s">
        <v>84</v>
      </c>
      <c r="AY167" s="260" t="s">
        <v>151</v>
      </c>
    </row>
    <row r="168" spans="1:65" s="12" customFormat="1" ht="20.399999999999999">
      <c r="B168" s="217"/>
      <c r="C168" s="218"/>
      <c r="D168" s="213" t="s">
        <v>205</v>
      </c>
      <c r="E168" s="219" t="s">
        <v>1</v>
      </c>
      <c r="F168" s="220" t="s">
        <v>1266</v>
      </c>
      <c r="G168" s="218"/>
      <c r="H168" s="221">
        <v>1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205</v>
      </c>
      <c r="AU168" s="227" t="s">
        <v>92</v>
      </c>
      <c r="AV168" s="12" t="s">
        <v>92</v>
      </c>
      <c r="AW168" s="12" t="s">
        <v>38</v>
      </c>
      <c r="AX168" s="12" t="s">
        <v>84</v>
      </c>
      <c r="AY168" s="227" t="s">
        <v>151</v>
      </c>
    </row>
    <row r="169" spans="1:65" s="13" customFormat="1">
      <c r="B169" s="228"/>
      <c r="C169" s="229"/>
      <c r="D169" s="213" t="s">
        <v>205</v>
      </c>
      <c r="E169" s="230" t="s">
        <v>1</v>
      </c>
      <c r="F169" s="231" t="s">
        <v>209</v>
      </c>
      <c r="G169" s="229"/>
      <c r="H169" s="232">
        <v>1</v>
      </c>
      <c r="I169" s="233"/>
      <c r="J169" s="229"/>
      <c r="K169" s="229"/>
      <c r="L169" s="234"/>
      <c r="M169" s="235"/>
      <c r="N169" s="236"/>
      <c r="O169" s="236"/>
      <c r="P169" s="236"/>
      <c r="Q169" s="236"/>
      <c r="R169" s="236"/>
      <c r="S169" s="236"/>
      <c r="T169" s="237"/>
      <c r="AT169" s="238" t="s">
        <v>205</v>
      </c>
      <c r="AU169" s="238" t="s">
        <v>92</v>
      </c>
      <c r="AV169" s="13" t="s">
        <v>107</v>
      </c>
      <c r="AW169" s="13" t="s">
        <v>38</v>
      </c>
      <c r="AX169" s="13" t="s">
        <v>21</v>
      </c>
      <c r="AY169" s="238" t="s">
        <v>151</v>
      </c>
    </row>
    <row r="170" spans="1:65" s="11" customFormat="1" ht="22.8" customHeight="1">
      <c r="B170" s="186"/>
      <c r="C170" s="187"/>
      <c r="D170" s="188" t="s">
        <v>83</v>
      </c>
      <c r="E170" s="249" t="s">
        <v>241</v>
      </c>
      <c r="F170" s="249" t="s">
        <v>1267</v>
      </c>
      <c r="G170" s="187"/>
      <c r="H170" s="187"/>
      <c r="I170" s="190"/>
      <c r="J170" s="250">
        <f>BK170</f>
        <v>0</v>
      </c>
      <c r="K170" s="187"/>
      <c r="L170" s="192"/>
      <c r="M170" s="193"/>
      <c r="N170" s="194"/>
      <c r="O170" s="194"/>
      <c r="P170" s="195">
        <f>SUM(P171:P231)</f>
        <v>0</v>
      </c>
      <c r="Q170" s="194"/>
      <c r="R170" s="195">
        <f>SUM(R171:R231)</f>
        <v>0</v>
      </c>
      <c r="S170" s="194"/>
      <c r="T170" s="196">
        <f>SUM(T171:T231)</f>
        <v>0</v>
      </c>
      <c r="AR170" s="197" t="s">
        <v>21</v>
      </c>
      <c r="AT170" s="198" t="s">
        <v>83</v>
      </c>
      <c r="AU170" s="198" t="s">
        <v>21</v>
      </c>
      <c r="AY170" s="197" t="s">
        <v>151</v>
      </c>
      <c r="BK170" s="199">
        <f>SUM(BK171:BK231)</f>
        <v>0</v>
      </c>
    </row>
    <row r="171" spans="1:65" s="2" customFormat="1" ht="16.5" customHeight="1">
      <c r="A171" s="34"/>
      <c r="B171" s="35"/>
      <c r="C171" s="200" t="s">
        <v>210</v>
      </c>
      <c r="D171" s="200" t="s">
        <v>152</v>
      </c>
      <c r="E171" s="201" t="s">
        <v>1268</v>
      </c>
      <c r="F171" s="202" t="s">
        <v>1269</v>
      </c>
      <c r="G171" s="203" t="s">
        <v>368</v>
      </c>
      <c r="H171" s="204">
        <v>8.9</v>
      </c>
      <c r="I171" s="205"/>
      <c r="J171" s="206">
        <f>ROUND(I171*H171,2)</f>
        <v>0</v>
      </c>
      <c r="K171" s="202" t="s">
        <v>1</v>
      </c>
      <c r="L171" s="39"/>
      <c r="M171" s="207" t="s">
        <v>1</v>
      </c>
      <c r="N171" s="208" t="s">
        <v>49</v>
      </c>
      <c r="O171" s="71"/>
      <c r="P171" s="209">
        <f>O171*H171</f>
        <v>0</v>
      </c>
      <c r="Q171" s="209">
        <v>0</v>
      </c>
      <c r="R171" s="209">
        <f>Q171*H171</f>
        <v>0</v>
      </c>
      <c r="S171" s="209">
        <v>0</v>
      </c>
      <c r="T171" s="210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1" t="s">
        <v>107</v>
      </c>
      <c r="AT171" s="211" t="s">
        <v>152</v>
      </c>
      <c r="AU171" s="211" t="s">
        <v>92</v>
      </c>
      <c r="AY171" s="17" t="s">
        <v>151</v>
      </c>
      <c r="BE171" s="212">
        <f>IF(N171="základní",J171,0)</f>
        <v>0</v>
      </c>
      <c r="BF171" s="212">
        <f>IF(N171="snížená",J171,0)</f>
        <v>0</v>
      </c>
      <c r="BG171" s="212">
        <f>IF(N171="zákl. přenesená",J171,0)</f>
        <v>0</v>
      </c>
      <c r="BH171" s="212">
        <f>IF(N171="sníž. přenesená",J171,0)</f>
        <v>0</v>
      </c>
      <c r="BI171" s="212">
        <f>IF(N171="nulová",J171,0)</f>
        <v>0</v>
      </c>
      <c r="BJ171" s="17" t="s">
        <v>21</v>
      </c>
      <c r="BK171" s="212">
        <f>ROUND(I171*H171,2)</f>
        <v>0</v>
      </c>
      <c r="BL171" s="17" t="s">
        <v>107</v>
      </c>
      <c r="BM171" s="211" t="s">
        <v>267</v>
      </c>
    </row>
    <row r="172" spans="1:65" s="12" customFormat="1" ht="20.399999999999999">
      <c r="B172" s="217"/>
      <c r="C172" s="218"/>
      <c r="D172" s="213" t="s">
        <v>205</v>
      </c>
      <c r="E172" s="219" t="s">
        <v>1</v>
      </c>
      <c r="F172" s="220" t="s">
        <v>1270</v>
      </c>
      <c r="G172" s="218"/>
      <c r="H172" s="221">
        <v>8.9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205</v>
      </c>
      <c r="AU172" s="227" t="s">
        <v>92</v>
      </c>
      <c r="AV172" s="12" t="s">
        <v>92</v>
      </c>
      <c r="AW172" s="12" t="s">
        <v>38</v>
      </c>
      <c r="AX172" s="12" t="s">
        <v>84</v>
      </c>
      <c r="AY172" s="227" t="s">
        <v>151</v>
      </c>
    </row>
    <row r="173" spans="1:65" s="13" customFormat="1">
      <c r="B173" s="228"/>
      <c r="C173" s="229"/>
      <c r="D173" s="213" t="s">
        <v>205</v>
      </c>
      <c r="E173" s="230" t="s">
        <v>1</v>
      </c>
      <c r="F173" s="231" t="s">
        <v>209</v>
      </c>
      <c r="G173" s="229"/>
      <c r="H173" s="232">
        <v>8.9</v>
      </c>
      <c r="I173" s="233"/>
      <c r="J173" s="229"/>
      <c r="K173" s="229"/>
      <c r="L173" s="234"/>
      <c r="M173" s="235"/>
      <c r="N173" s="236"/>
      <c r="O173" s="236"/>
      <c r="P173" s="236"/>
      <c r="Q173" s="236"/>
      <c r="R173" s="236"/>
      <c r="S173" s="236"/>
      <c r="T173" s="237"/>
      <c r="AT173" s="238" t="s">
        <v>205</v>
      </c>
      <c r="AU173" s="238" t="s">
        <v>92</v>
      </c>
      <c r="AV173" s="13" t="s">
        <v>107</v>
      </c>
      <c r="AW173" s="13" t="s">
        <v>38</v>
      </c>
      <c r="AX173" s="13" t="s">
        <v>21</v>
      </c>
      <c r="AY173" s="238" t="s">
        <v>151</v>
      </c>
    </row>
    <row r="174" spans="1:65" s="2" customFormat="1" ht="16.5" customHeight="1">
      <c r="A174" s="34"/>
      <c r="B174" s="35"/>
      <c r="C174" s="200" t="s">
        <v>217</v>
      </c>
      <c r="D174" s="200" t="s">
        <v>152</v>
      </c>
      <c r="E174" s="201" t="s">
        <v>1271</v>
      </c>
      <c r="F174" s="202" t="s">
        <v>1272</v>
      </c>
      <c r="G174" s="203" t="s">
        <v>319</v>
      </c>
      <c r="H174" s="204">
        <v>178</v>
      </c>
      <c r="I174" s="205"/>
      <c r="J174" s="206">
        <f>ROUND(I174*H174,2)</f>
        <v>0</v>
      </c>
      <c r="K174" s="202" t="s">
        <v>1</v>
      </c>
      <c r="L174" s="39"/>
      <c r="M174" s="207" t="s">
        <v>1</v>
      </c>
      <c r="N174" s="208" t="s">
        <v>49</v>
      </c>
      <c r="O174" s="71"/>
      <c r="P174" s="209">
        <f>O174*H174</f>
        <v>0</v>
      </c>
      <c r="Q174" s="209">
        <v>0</v>
      </c>
      <c r="R174" s="209">
        <f>Q174*H174</f>
        <v>0</v>
      </c>
      <c r="S174" s="209">
        <v>0</v>
      </c>
      <c r="T174" s="210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1" t="s">
        <v>107</v>
      </c>
      <c r="AT174" s="211" t="s">
        <v>152</v>
      </c>
      <c r="AU174" s="211" t="s">
        <v>92</v>
      </c>
      <c r="AY174" s="17" t="s">
        <v>151</v>
      </c>
      <c r="BE174" s="212">
        <f>IF(N174="základní",J174,0)</f>
        <v>0</v>
      </c>
      <c r="BF174" s="212">
        <f>IF(N174="snížená",J174,0)</f>
        <v>0</v>
      </c>
      <c r="BG174" s="212">
        <f>IF(N174="zákl. přenesená",J174,0)</f>
        <v>0</v>
      </c>
      <c r="BH174" s="212">
        <f>IF(N174="sníž. přenesená",J174,0)</f>
        <v>0</v>
      </c>
      <c r="BI174" s="212">
        <f>IF(N174="nulová",J174,0)</f>
        <v>0</v>
      </c>
      <c r="BJ174" s="17" t="s">
        <v>21</v>
      </c>
      <c r="BK174" s="212">
        <f>ROUND(I174*H174,2)</f>
        <v>0</v>
      </c>
      <c r="BL174" s="17" t="s">
        <v>107</v>
      </c>
      <c r="BM174" s="211" t="s">
        <v>276</v>
      </c>
    </row>
    <row r="175" spans="1:65" s="15" customFormat="1">
      <c r="B175" s="251"/>
      <c r="C175" s="252"/>
      <c r="D175" s="213" t="s">
        <v>205</v>
      </c>
      <c r="E175" s="253" t="s">
        <v>1</v>
      </c>
      <c r="F175" s="254" t="s">
        <v>1273</v>
      </c>
      <c r="G175" s="252"/>
      <c r="H175" s="253" t="s">
        <v>1</v>
      </c>
      <c r="I175" s="255"/>
      <c r="J175" s="252"/>
      <c r="K175" s="252"/>
      <c r="L175" s="256"/>
      <c r="M175" s="257"/>
      <c r="N175" s="258"/>
      <c r="O175" s="258"/>
      <c r="P175" s="258"/>
      <c r="Q175" s="258"/>
      <c r="R175" s="258"/>
      <c r="S175" s="258"/>
      <c r="T175" s="259"/>
      <c r="AT175" s="260" t="s">
        <v>205</v>
      </c>
      <c r="AU175" s="260" t="s">
        <v>92</v>
      </c>
      <c r="AV175" s="15" t="s">
        <v>21</v>
      </c>
      <c r="AW175" s="15" t="s">
        <v>38</v>
      </c>
      <c r="AX175" s="15" t="s">
        <v>84</v>
      </c>
      <c r="AY175" s="260" t="s">
        <v>151</v>
      </c>
    </row>
    <row r="176" spans="1:65" s="12" customFormat="1">
      <c r="B176" s="217"/>
      <c r="C176" s="218"/>
      <c r="D176" s="213" t="s">
        <v>205</v>
      </c>
      <c r="E176" s="219" t="s">
        <v>1</v>
      </c>
      <c r="F176" s="220" t="s">
        <v>1274</v>
      </c>
      <c r="G176" s="218"/>
      <c r="H176" s="221">
        <v>178</v>
      </c>
      <c r="I176" s="222"/>
      <c r="J176" s="218"/>
      <c r="K176" s="218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205</v>
      </c>
      <c r="AU176" s="227" t="s">
        <v>92</v>
      </c>
      <c r="AV176" s="12" t="s">
        <v>92</v>
      </c>
      <c r="AW176" s="12" t="s">
        <v>38</v>
      </c>
      <c r="AX176" s="12" t="s">
        <v>84</v>
      </c>
      <c r="AY176" s="227" t="s">
        <v>151</v>
      </c>
    </row>
    <row r="177" spans="1:65" s="13" customFormat="1">
      <c r="B177" s="228"/>
      <c r="C177" s="229"/>
      <c r="D177" s="213" t="s">
        <v>205</v>
      </c>
      <c r="E177" s="230" t="s">
        <v>1</v>
      </c>
      <c r="F177" s="231" t="s">
        <v>209</v>
      </c>
      <c r="G177" s="229"/>
      <c r="H177" s="232">
        <v>178</v>
      </c>
      <c r="I177" s="233"/>
      <c r="J177" s="229"/>
      <c r="K177" s="229"/>
      <c r="L177" s="234"/>
      <c r="M177" s="235"/>
      <c r="N177" s="236"/>
      <c r="O177" s="236"/>
      <c r="P177" s="236"/>
      <c r="Q177" s="236"/>
      <c r="R177" s="236"/>
      <c r="S177" s="236"/>
      <c r="T177" s="237"/>
      <c r="AT177" s="238" t="s">
        <v>205</v>
      </c>
      <c r="AU177" s="238" t="s">
        <v>92</v>
      </c>
      <c r="AV177" s="13" t="s">
        <v>107</v>
      </c>
      <c r="AW177" s="13" t="s">
        <v>38</v>
      </c>
      <c r="AX177" s="13" t="s">
        <v>21</v>
      </c>
      <c r="AY177" s="238" t="s">
        <v>151</v>
      </c>
    </row>
    <row r="178" spans="1:65" s="2" customFormat="1" ht="16.5" customHeight="1">
      <c r="A178" s="34"/>
      <c r="B178" s="35"/>
      <c r="C178" s="200" t="s">
        <v>222</v>
      </c>
      <c r="D178" s="200" t="s">
        <v>152</v>
      </c>
      <c r="E178" s="201" t="s">
        <v>1275</v>
      </c>
      <c r="F178" s="202" t="s">
        <v>1276</v>
      </c>
      <c r="G178" s="203" t="s">
        <v>203</v>
      </c>
      <c r="H178" s="204">
        <v>24</v>
      </c>
      <c r="I178" s="205"/>
      <c r="J178" s="206">
        <f>ROUND(I178*H178,2)</f>
        <v>0</v>
      </c>
      <c r="K178" s="202" t="s">
        <v>1</v>
      </c>
      <c r="L178" s="39"/>
      <c r="M178" s="207" t="s">
        <v>1</v>
      </c>
      <c r="N178" s="208" t="s">
        <v>49</v>
      </c>
      <c r="O178" s="71"/>
      <c r="P178" s="209">
        <f>O178*H178</f>
        <v>0</v>
      </c>
      <c r="Q178" s="209">
        <v>0</v>
      </c>
      <c r="R178" s="209">
        <f>Q178*H178</f>
        <v>0</v>
      </c>
      <c r="S178" s="209">
        <v>0</v>
      </c>
      <c r="T178" s="210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1" t="s">
        <v>107</v>
      </c>
      <c r="AT178" s="211" t="s">
        <v>152</v>
      </c>
      <c r="AU178" s="211" t="s">
        <v>92</v>
      </c>
      <c r="AY178" s="17" t="s">
        <v>151</v>
      </c>
      <c r="BE178" s="212">
        <f>IF(N178="základní",J178,0)</f>
        <v>0</v>
      </c>
      <c r="BF178" s="212">
        <f>IF(N178="snížená",J178,0)</f>
        <v>0</v>
      </c>
      <c r="BG178" s="212">
        <f>IF(N178="zákl. přenesená",J178,0)</f>
        <v>0</v>
      </c>
      <c r="BH178" s="212">
        <f>IF(N178="sníž. přenesená",J178,0)</f>
        <v>0</v>
      </c>
      <c r="BI178" s="212">
        <f>IF(N178="nulová",J178,0)</f>
        <v>0</v>
      </c>
      <c r="BJ178" s="17" t="s">
        <v>21</v>
      </c>
      <c r="BK178" s="212">
        <f>ROUND(I178*H178,2)</f>
        <v>0</v>
      </c>
      <c r="BL178" s="17" t="s">
        <v>107</v>
      </c>
      <c r="BM178" s="211" t="s">
        <v>284</v>
      </c>
    </row>
    <row r="179" spans="1:65" s="12" customFormat="1" ht="20.399999999999999">
      <c r="B179" s="217"/>
      <c r="C179" s="218"/>
      <c r="D179" s="213" t="s">
        <v>205</v>
      </c>
      <c r="E179" s="219" t="s">
        <v>1</v>
      </c>
      <c r="F179" s="220" t="s">
        <v>1277</v>
      </c>
      <c r="G179" s="218"/>
      <c r="H179" s="221">
        <v>24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205</v>
      </c>
      <c r="AU179" s="227" t="s">
        <v>92</v>
      </c>
      <c r="AV179" s="12" t="s">
        <v>92</v>
      </c>
      <c r="AW179" s="12" t="s">
        <v>38</v>
      </c>
      <c r="AX179" s="12" t="s">
        <v>84</v>
      </c>
      <c r="AY179" s="227" t="s">
        <v>151</v>
      </c>
    </row>
    <row r="180" spans="1:65" s="13" customFormat="1">
      <c r="B180" s="228"/>
      <c r="C180" s="229"/>
      <c r="D180" s="213" t="s">
        <v>205</v>
      </c>
      <c r="E180" s="230" t="s">
        <v>1</v>
      </c>
      <c r="F180" s="231" t="s">
        <v>209</v>
      </c>
      <c r="G180" s="229"/>
      <c r="H180" s="232">
        <v>24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AT180" s="238" t="s">
        <v>205</v>
      </c>
      <c r="AU180" s="238" t="s">
        <v>92</v>
      </c>
      <c r="AV180" s="13" t="s">
        <v>107</v>
      </c>
      <c r="AW180" s="13" t="s">
        <v>38</v>
      </c>
      <c r="AX180" s="13" t="s">
        <v>21</v>
      </c>
      <c r="AY180" s="238" t="s">
        <v>151</v>
      </c>
    </row>
    <row r="181" spans="1:65" s="2" customFormat="1" ht="16.5" customHeight="1">
      <c r="A181" s="34"/>
      <c r="B181" s="35"/>
      <c r="C181" s="200" t="s">
        <v>8</v>
      </c>
      <c r="D181" s="200" t="s">
        <v>152</v>
      </c>
      <c r="E181" s="201" t="s">
        <v>1278</v>
      </c>
      <c r="F181" s="202" t="s">
        <v>1279</v>
      </c>
      <c r="G181" s="203" t="s">
        <v>203</v>
      </c>
      <c r="H181" s="204">
        <v>1570</v>
      </c>
      <c r="I181" s="205"/>
      <c r="J181" s="206">
        <f>ROUND(I181*H181,2)</f>
        <v>0</v>
      </c>
      <c r="K181" s="202" t="s">
        <v>1</v>
      </c>
      <c r="L181" s="39"/>
      <c r="M181" s="207" t="s">
        <v>1</v>
      </c>
      <c r="N181" s="208" t="s">
        <v>49</v>
      </c>
      <c r="O181" s="71"/>
      <c r="P181" s="209">
        <f>O181*H181</f>
        <v>0</v>
      </c>
      <c r="Q181" s="209">
        <v>0</v>
      </c>
      <c r="R181" s="209">
        <f>Q181*H181</f>
        <v>0</v>
      </c>
      <c r="S181" s="209">
        <v>0</v>
      </c>
      <c r="T181" s="210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1" t="s">
        <v>107</v>
      </c>
      <c r="AT181" s="211" t="s">
        <v>152</v>
      </c>
      <c r="AU181" s="211" t="s">
        <v>92</v>
      </c>
      <c r="AY181" s="17" t="s">
        <v>151</v>
      </c>
      <c r="BE181" s="212">
        <f>IF(N181="základní",J181,0)</f>
        <v>0</v>
      </c>
      <c r="BF181" s="212">
        <f>IF(N181="snížená",J181,0)</f>
        <v>0</v>
      </c>
      <c r="BG181" s="212">
        <f>IF(N181="zákl. přenesená",J181,0)</f>
        <v>0</v>
      </c>
      <c r="BH181" s="212">
        <f>IF(N181="sníž. přenesená",J181,0)</f>
        <v>0</v>
      </c>
      <c r="BI181" s="212">
        <f>IF(N181="nulová",J181,0)</f>
        <v>0</v>
      </c>
      <c r="BJ181" s="17" t="s">
        <v>21</v>
      </c>
      <c r="BK181" s="212">
        <f>ROUND(I181*H181,2)</f>
        <v>0</v>
      </c>
      <c r="BL181" s="17" t="s">
        <v>107</v>
      </c>
      <c r="BM181" s="211" t="s">
        <v>292</v>
      </c>
    </row>
    <row r="182" spans="1:65" s="12" customFormat="1" ht="20.399999999999999">
      <c r="B182" s="217"/>
      <c r="C182" s="218"/>
      <c r="D182" s="213" t="s">
        <v>205</v>
      </c>
      <c r="E182" s="219" t="s">
        <v>1</v>
      </c>
      <c r="F182" s="220" t="s">
        <v>1280</v>
      </c>
      <c r="G182" s="218"/>
      <c r="H182" s="221">
        <v>1570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205</v>
      </c>
      <c r="AU182" s="227" t="s">
        <v>92</v>
      </c>
      <c r="AV182" s="12" t="s">
        <v>92</v>
      </c>
      <c r="AW182" s="12" t="s">
        <v>38</v>
      </c>
      <c r="AX182" s="12" t="s">
        <v>84</v>
      </c>
      <c r="AY182" s="227" t="s">
        <v>151</v>
      </c>
    </row>
    <row r="183" spans="1:65" s="13" customFormat="1">
      <c r="B183" s="228"/>
      <c r="C183" s="229"/>
      <c r="D183" s="213" t="s">
        <v>205</v>
      </c>
      <c r="E183" s="230" t="s">
        <v>1</v>
      </c>
      <c r="F183" s="231" t="s">
        <v>209</v>
      </c>
      <c r="G183" s="229"/>
      <c r="H183" s="232">
        <v>1570</v>
      </c>
      <c r="I183" s="233"/>
      <c r="J183" s="229"/>
      <c r="K183" s="229"/>
      <c r="L183" s="234"/>
      <c r="M183" s="235"/>
      <c r="N183" s="236"/>
      <c r="O183" s="236"/>
      <c r="P183" s="236"/>
      <c r="Q183" s="236"/>
      <c r="R183" s="236"/>
      <c r="S183" s="236"/>
      <c r="T183" s="237"/>
      <c r="AT183" s="238" t="s">
        <v>205</v>
      </c>
      <c r="AU183" s="238" t="s">
        <v>92</v>
      </c>
      <c r="AV183" s="13" t="s">
        <v>107</v>
      </c>
      <c r="AW183" s="13" t="s">
        <v>38</v>
      </c>
      <c r="AX183" s="13" t="s">
        <v>21</v>
      </c>
      <c r="AY183" s="238" t="s">
        <v>151</v>
      </c>
    </row>
    <row r="184" spans="1:65" s="2" customFormat="1" ht="16.5" customHeight="1">
      <c r="A184" s="34"/>
      <c r="B184" s="35"/>
      <c r="C184" s="200" t="s">
        <v>232</v>
      </c>
      <c r="D184" s="200" t="s">
        <v>152</v>
      </c>
      <c r="E184" s="201" t="s">
        <v>1281</v>
      </c>
      <c r="F184" s="202" t="s">
        <v>1282</v>
      </c>
      <c r="G184" s="203" t="s">
        <v>203</v>
      </c>
      <c r="H184" s="204">
        <v>24</v>
      </c>
      <c r="I184" s="205"/>
      <c r="J184" s="206">
        <f>ROUND(I184*H184,2)</f>
        <v>0</v>
      </c>
      <c r="K184" s="202" t="s">
        <v>1</v>
      </c>
      <c r="L184" s="39"/>
      <c r="M184" s="207" t="s">
        <v>1</v>
      </c>
      <c r="N184" s="208" t="s">
        <v>49</v>
      </c>
      <c r="O184" s="71"/>
      <c r="P184" s="209">
        <f>O184*H184</f>
        <v>0</v>
      </c>
      <c r="Q184" s="209">
        <v>0</v>
      </c>
      <c r="R184" s="209">
        <f>Q184*H184</f>
        <v>0</v>
      </c>
      <c r="S184" s="209">
        <v>0</v>
      </c>
      <c r="T184" s="210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1" t="s">
        <v>107</v>
      </c>
      <c r="AT184" s="211" t="s">
        <v>152</v>
      </c>
      <c r="AU184" s="211" t="s">
        <v>92</v>
      </c>
      <c r="AY184" s="17" t="s">
        <v>151</v>
      </c>
      <c r="BE184" s="212">
        <f>IF(N184="základní",J184,0)</f>
        <v>0</v>
      </c>
      <c r="BF184" s="212">
        <f>IF(N184="snížená",J184,0)</f>
        <v>0</v>
      </c>
      <c r="BG184" s="212">
        <f>IF(N184="zákl. přenesená",J184,0)</f>
        <v>0</v>
      </c>
      <c r="BH184" s="212">
        <f>IF(N184="sníž. přenesená",J184,0)</f>
        <v>0</v>
      </c>
      <c r="BI184" s="212">
        <f>IF(N184="nulová",J184,0)</f>
        <v>0</v>
      </c>
      <c r="BJ184" s="17" t="s">
        <v>21</v>
      </c>
      <c r="BK184" s="212">
        <f>ROUND(I184*H184,2)</f>
        <v>0</v>
      </c>
      <c r="BL184" s="17" t="s">
        <v>107</v>
      </c>
      <c r="BM184" s="211" t="s">
        <v>303</v>
      </c>
    </row>
    <row r="185" spans="1:65" s="12" customFormat="1" ht="20.399999999999999">
      <c r="B185" s="217"/>
      <c r="C185" s="218"/>
      <c r="D185" s="213" t="s">
        <v>205</v>
      </c>
      <c r="E185" s="219" t="s">
        <v>1</v>
      </c>
      <c r="F185" s="220" t="s">
        <v>1277</v>
      </c>
      <c r="G185" s="218"/>
      <c r="H185" s="221">
        <v>24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205</v>
      </c>
      <c r="AU185" s="227" t="s">
        <v>92</v>
      </c>
      <c r="AV185" s="12" t="s">
        <v>92</v>
      </c>
      <c r="AW185" s="12" t="s">
        <v>38</v>
      </c>
      <c r="AX185" s="12" t="s">
        <v>84</v>
      </c>
      <c r="AY185" s="227" t="s">
        <v>151</v>
      </c>
    </row>
    <row r="186" spans="1:65" s="13" customFormat="1">
      <c r="B186" s="228"/>
      <c r="C186" s="229"/>
      <c r="D186" s="213" t="s">
        <v>205</v>
      </c>
      <c r="E186" s="230" t="s">
        <v>1</v>
      </c>
      <c r="F186" s="231" t="s">
        <v>209</v>
      </c>
      <c r="G186" s="229"/>
      <c r="H186" s="232">
        <v>24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AT186" s="238" t="s">
        <v>205</v>
      </c>
      <c r="AU186" s="238" t="s">
        <v>92</v>
      </c>
      <c r="AV186" s="13" t="s">
        <v>107</v>
      </c>
      <c r="AW186" s="13" t="s">
        <v>38</v>
      </c>
      <c r="AX186" s="13" t="s">
        <v>21</v>
      </c>
      <c r="AY186" s="238" t="s">
        <v>151</v>
      </c>
    </row>
    <row r="187" spans="1:65" s="2" customFormat="1" ht="16.5" customHeight="1">
      <c r="A187" s="34"/>
      <c r="B187" s="35"/>
      <c r="C187" s="200" t="s">
        <v>236</v>
      </c>
      <c r="D187" s="200" t="s">
        <v>152</v>
      </c>
      <c r="E187" s="201" t="s">
        <v>1283</v>
      </c>
      <c r="F187" s="202" t="s">
        <v>1284</v>
      </c>
      <c r="G187" s="203" t="s">
        <v>319</v>
      </c>
      <c r="H187" s="204">
        <v>178</v>
      </c>
      <c r="I187" s="205"/>
      <c r="J187" s="206">
        <f>ROUND(I187*H187,2)</f>
        <v>0</v>
      </c>
      <c r="K187" s="202" t="s">
        <v>1</v>
      </c>
      <c r="L187" s="39"/>
      <c r="M187" s="207" t="s">
        <v>1</v>
      </c>
      <c r="N187" s="208" t="s">
        <v>49</v>
      </c>
      <c r="O187" s="71"/>
      <c r="P187" s="209">
        <f>O187*H187</f>
        <v>0</v>
      </c>
      <c r="Q187" s="209">
        <v>0</v>
      </c>
      <c r="R187" s="209">
        <f>Q187*H187</f>
        <v>0</v>
      </c>
      <c r="S187" s="209">
        <v>0</v>
      </c>
      <c r="T187" s="210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1" t="s">
        <v>107</v>
      </c>
      <c r="AT187" s="211" t="s">
        <v>152</v>
      </c>
      <c r="AU187" s="211" t="s">
        <v>92</v>
      </c>
      <c r="AY187" s="17" t="s">
        <v>151</v>
      </c>
      <c r="BE187" s="212">
        <f>IF(N187="základní",J187,0)</f>
        <v>0</v>
      </c>
      <c r="BF187" s="212">
        <f>IF(N187="snížená",J187,0)</f>
        <v>0</v>
      </c>
      <c r="BG187" s="212">
        <f>IF(N187="zákl. přenesená",J187,0)</f>
        <v>0</v>
      </c>
      <c r="BH187" s="212">
        <f>IF(N187="sníž. přenesená",J187,0)</f>
        <v>0</v>
      </c>
      <c r="BI187" s="212">
        <f>IF(N187="nulová",J187,0)</f>
        <v>0</v>
      </c>
      <c r="BJ187" s="17" t="s">
        <v>21</v>
      </c>
      <c r="BK187" s="212">
        <f>ROUND(I187*H187,2)</f>
        <v>0</v>
      </c>
      <c r="BL187" s="17" t="s">
        <v>107</v>
      </c>
      <c r="BM187" s="211" t="s">
        <v>636</v>
      </c>
    </row>
    <row r="188" spans="1:65" s="12" customFormat="1" ht="20.399999999999999">
      <c r="B188" s="217"/>
      <c r="C188" s="218"/>
      <c r="D188" s="213" t="s">
        <v>205</v>
      </c>
      <c r="E188" s="219" t="s">
        <v>1</v>
      </c>
      <c r="F188" s="220" t="s">
        <v>1285</v>
      </c>
      <c r="G188" s="218"/>
      <c r="H188" s="221">
        <v>178</v>
      </c>
      <c r="I188" s="222"/>
      <c r="J188" s="218"/>
      <c r="K188" s="218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205</v>
      </c>
      <c r="AU188" s="227" t="s">
        <v>92</v>
      </c>
      <c r="AV188" s="12" t="s">
        <v>92</v>
      </c>
      <c r="AW188" s="12" t="s">
        <v>38</v>
      </c>
      <c r="AX188" s="12" t="s">
        <v>84</v>
      </c>
      <c r="AY188" s="227" t="s">
        <v>151</v>
      </c>
    </row>
    <row r="189" spans="1:65" s="13" customFormat="1">
      <c r="B189" s="228"/>
      <c r="C189" s="229"/>
      <c r="D189" s="213" t="s">
        <v>205</v>
      </c>
      <c r="E189" s="230" t="s">
        <v>1</v>
      </c>
      <c r="F189" s="231" t="s">
        <v>209</v>
      </c>
      <c r="G189" s="229"/>
      <c r="H189" s="232">
        <v>178</v>
      </c>
      <c r="I189" s="233"/>
      <c r="J189" s="229"/>
      <c r="K189" s="229"/>
      <c r="L189" s="234"/>
      <c r="M189" s="235"/>
      <c r="N189" s="236"/>
      <c r="O189" s="236"/>
      <c r="P189" s="236"/>
      <c r="Q189" s="236"/>
      <c r="R189" s="236"/>
      <c r="S189" s="236"/>
      <c r="T189" s="237"/>
      <c r="AT189" s="238" t="s">
        <v>205</v>
      </c>
      <c r="AU189" s="238" t="s">
        <v>92</v>
      </c>
      <c r="AV189" s="13" t="s">
        <v>107</v>
      </c>
      <c r="AW189" s="13" t="s">
        <v>38</v>
      </c>
      <c r="AX189" s="13" t="s">
        <v>21</v>
      </c>
      <c r="AY189" s="238" t="s">
        <v>151</v>
      </c>
    </row>
    <row r="190" spans="1:65" s="2" customFormat="1" ht="16.5" customHeight="1">
      <c r="A190" s="34"/>
      <c r="B190" s="35"/>
      <c r="C190" s="200" t="s">
        <v>241</v>
      </c>
      <c r="D190" s="200" t="s">
        <v>152</v>
      </c>
      <c r="E190" s="201" t="s">
        <v>1286</v>
      </c>
      <c r="F190" s="202" t="s">
        <v>1287</v>
      </c>
      <c r="G190" s="203" t="s">
        <v>319</v>
      </c>
      <c r="H190" s="204">
        <v>178</v>
      </c>
      <c r="I190" s="205"/>
      <c r="J190" s="206">
        <f>ROUND(I190*H190,2)</f>
        <v>0</v>
      </c>
      <c r="K190" s="202" t="s">
        <v>1</v>
      </c>
      <c r="L190" s="39"/>
      <c r="M190" s="207" t="s">
        <v>1</v>
      </c>
      <c r="N190" s="208" t="s">
        <v>49</v>
      </c>
      <c r="O190" s="71"/>
      <c r="P190" s="209">
        <f>O190*H190</f>
        <v>0</v>
      </c>
      <c r="Q190" s="209">
        <v>0</v>
      </c>
      <c r="R190" s="209">
        <f>Q190*H190</f>
        <v>0</v>
      </c>
      <c r="S190" s="209">
        <v>0</v>
      </c>
      <c r="T190" s="210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1" t="s">
        <v>107</v>
      </c>
      <c r="AT190" s="211" t="s">
        <v>152</v>
      </c>
      <c r="AU190" s="211" t="s">
        <v>92</v>
      </c>
      <c r="AY190" s="17" t="s">
        <v>151</v>
      </c>
      <c r="BE190" s="212">
        <f>IF(N190="základní",J190,0)</f>
        <v>0</v>
      </c>
      <c r="BF190" s="212">
        <f>IF(N190="snížená",J190,0)</f>
        <v>0</v>
      </c>
      <c r="BG190" s="212">
        <f>IF(N190="zákl. přenesená",J190,0)</f>
        <v>0</v>
      </c>
      <c r="BH190" s="212">
        <f>IF(N190="sníž. přenesená",J190,0)</f>
        <v>0</v>
      </c>
      <c r="BI190" s="212">
        <f>IF(N190="nulová",J190,0)</f>
        <v>0</v>
      </c>
      <c r="BJ190" s="17" t="s">
        <v>21</v>
      </c>
      <c r="BK190" s="212">
        <f>ROUND(I190*H190,2)</f>
        <v>0</v>
      </c>
      <c r="BL190" s="17" t="s">
        <v>107</v>
      </c>
      <c r="BM190" s="211" t="s">
        <v>644</v>
      </c>
    </row>
    <row r="191" spans="1:65" s="12" customFormat="1" ht="20.399999999999999">
      <c r="B191" s="217"/>
      <c r="C191" s="218"/>
      <c r="D191" s="213" t="s">
        <v>205</v>
      </c>
      <c r="E191" s="219" t="s">
        <v>1</v>
      </c>
      <c r="F191" s="220" t="s">
        <v>1285</v>
      </c>
      <c r="G191" s="218"/>
      <c r="H191" s="221">
        <v>178</v>
      </c>
      <c r="I191" s="222"/>
      <c r="J191" s="218"/>
      <c r="K191" s="218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205</v>
      </c>
      <c r="AU191" s="227" t="s">
        <v>92</v>
      </c>
      <c r="AV191" s="12" t="s">
        <v>92</v>
      </c>
      <c r="AW191" s="12" t="s">
        <v>38</v>
      </c>
      <c r="AX191" s="12" t="s">
        <v>84</v>
      </c>
      <c r="AY191" s="227" t="s">
        <v>151</v>
      </c>
    </row>
    <row r="192" spans="1:65" s="13" customFormat="1">
      <c r="B192" s="228"/>
      <c r="C192" s="229"/>
      <c r="D192" s="213" t="s">
        <v>205</v>
      </c>
      <c r="E192" s="230" t="s">
        <v>1</v>
      </c>
      <c r="F192" s="231" t="s">
        <v>209</v>
      </c>
      <c r="G192" s="229"/>
      <c r="H192" s="232">
        <v>178</v>
      </c>
      <c r="I192" s="233"/>
      <c r="J192" s="229"/>
      <c r="K192" s="229"/>
      <c r="L192" s="234"/>
      <c r="M192" s="235"/>
      <c r="N192" s="236"/>
      <c r="O192" s="236"/>
      <c r="P192" s="236"/>
      <c r="Q192" s="236"/>
      <c r="R192" s="236"/>
      <c r="S192" s="236"/>
      <c r="T192" s="237"/>
      <c r="AT192" s="238" t="s">
        <v>205</v>
      </c>
      <c r="AU192" s="238" t="s">
        <v>92</v>
      </c>
      <c r="AV192" s="13" t="s">
        <v>107</v>
      </c>
      <c r="AW192" s="13" t="s">
        <v>38</v>
      </c>
      <c r="AX192" s="13" t="s">
        <v>21</v>
      </c>
      <c r="AY192" s="238" t="s">
        <v>151</v>
      </c>
    </row>
    <row r="193" spans="1:65" s="2" customFormat="1" ht="21.75" customHeight="1">
      <c r="A193" s="34"/>
      <c r="B193" s="35"/>
      <c r="C193" s="200" t="s">
        <v>246</v>
      </c>
      <c r="D193" s="200" t="s">
        <v>152</v>
      </c>
      <c r="E193" s="201" t="s">
        <v>1288</v>
      </c>
      <c r="F193" s="202" t="s">
        <v>1289</v>
      </c>
      <c r="G193" s="203" t="s">
        <v>203</v>
      </c>
      <c r="H193" s="204">
        <v>1570</v>
      </c>
      <c r="I193" s="205"/>
      <c r="J193" s="206">
        <f>ROUND(I193*H193,2)</f>
        <v>0</v>
      </c>
      <c r="K193" s="202" t="s">
        <v>1</v>
      </c>
      <c r="L193" s="39"/>
      <c r="M193" s="207" t="s">
        <v>1</v>
      </c>
      <c r="N193" s="208" t="s">
        <v>49</v>
      </c>
      <c r="O193" s="71"/>
      <c r="P193" s="209">
        <f>O193*H193</f>
        <v>0</v>
      </c>
      <c r="Q193" s="209">
        <v>0</v>
      </c>
      <c r="R193" s="209">
        <f>Q193*H193</f>
        <v>0</v>
      </c>
      <c r="S193" s="209">
        <v>0</v>
      </c>
      <c r="T193" s="21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1" t="s">
        <v>107</v>
      </c>
      <c r="AT193" s="211" t="s">
        <v>152</v>
      </c>
      <c r="AU193" s="211" t="s">
        <v>92</v>
      </c>
      <c r="AY193" s="17" t="s">
        <v>151</v>
      </c>
      <c r="BE193" s="212">
        <f>IF(N193="základní",J193,0)</f>
        <v>0</v>
      </c>
      <c r="BF193" s="212">
        <f>IF(N193="snížená",J193,0)</f>
        <v>0</v>
      </c>
      <c r="BG193" s="212">
        <f>IF(N193="zákl. přenesená",J193,0)</f>
        <v>0</v>
      </c>
      <c r="BH193" s="212">
        <f>IF(N193="sníž. přenesená",J193,0)</f>
        <v>0</v>
      </c>
      <c r="BI193" s="212">
        <f>IF(N193="nulová",J193,0)</f>
        <v>0</v>
      </c>
      <c r="BJ193" s="17" t="s">
        <v>21</v>
      </c>
      <c r="BK193" s="212">
        <f>ROUND(I193*H193,2)</f>
        <v>0</v>
      </c>
      <c r="BL193" s="17" t="s">
        <v>107</v>
      </c>
      <c r="BM193" s="211" t="s">
        <v>653</v>
      </c>
    </row>
    <row r="194" spans="1:65" s="12" customFormat="1" ht="20.399999999999999">
      <c r="B194" s="217"/>
      <c r="C194" s="218"/>
      <c r="D194" s="213" t="s">
        <v>205</v>
      </c>
      <c r="E194" s="219" t="s">
        <v>1</v>
      </c>
      <c r="F194" s="220" t="s">
        <v>1290</v>
      </c>
      <c r="G194" s="218"/>
      <c r="H194" s="221">
        <v>1570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205</v>
      </c>
      <c r="AU194" s="227" t="s">
        <v>92</v>
      </c>
      <c r="AV194" s="12" t="s">
        <v>92</v>
      </c>
      <c r="AW194" s="12" t="s">
        <v>38</v>
      </c>
      <c r="AX194" s="12" t="s">
        <v>84</v>
      </c>
      <c r="AY194" s="227" t="s">
        <v>151</v>
      </c>
    </row>
    <row r="195" spans="1:65" s="13" customFormat="1">
      <c r="B195" s="228"/>
      <c r="C195" s="229"/>
      <c r="D195" s="213" t="s">
        <v>205</v>
      </c>
      <c r="E195" s="230" t="s">
        <v>1</v>
      </c>
      <c r="F195" s="231" t="s">
        <v>209</v>
      </c>
      <c r="G195" s="229"/>
      <c r="H195" s="232">
        <v>1570</v>
      </c>
      <c r="I195" s="233"/>
      <c r="J195" s="229"/>
      <c r="K195" s="229"/>
      <c r="L195" s="234"/>
      <c r="M195" s="235"/>
      <c r="N195" s="236"/>
      <c r="O195" s="236"/>
      <c r="P195" s="236"/>
      <c r="Q195" s="236"/>
      <c r="R195" s="236"/>
      <c r="S195" s="236"/>
      <c r="T195" s="237"/>
      <c r="AT195" s="238" t="s">
        <v>205</v>
      </c>
      <c r="AU195" s="238" t="s">
        <v>92</v>
      </c>
      <c r="AV195" s="13" t="s">
        <v>107</v>
      </c>
      <c r="AW195" s="13" t="s">
        <v>38</v>
      </c>
      <c r="AX195" s="13" t="s">
        <v>21</v>
      </c>
      <c r="AY195" s="238" t="s">
        <v>151</v>
      </c>
    </row>
    <row r="196" spans="1:65" s="2" customFormat="1" ht="16.5" customHeight="1">
      <c r="A196" s="34"/>
      <c r="B196" s="35"/>
      <c r="C196" s="200" t="s">
        <v>250</v>
      </c>
      <c r="D196" s="200" t="s">
        <v>152</v>
      </c>
      <c r="E196" s="201" t="s">
        <v>1291</v>
      </c>
      <c r="F196" s="202" t="s">
        <v>1292</v>
      </c>
      <c r="G196" s="203" t="s">
        <v>319</v>
      </c>
      <c r="H196" s="204">
        <v>178</v>
      </c>
      <c r="I196" s="205"/>
      <c r="J196" s="206">
        <f>ROUND(I196*H196,2)</f>
        <v>0</v>
      </c>
      <c r="K196" s="202" t="s">
        <v>1</v>
      </c>
      <c r="L196" s="39"/>
      <c r="M196" s="207" t="s">
        <v>1</v>
      </c>
      <c r="N196" s="208" t="s">
        <v>49</v>
      </c>
      <c r="O196" s="71"/>
      <c r="P196" s="209">
        <f>O196*H196</f>
        <v>0</v>
      </c>
      <c r="Q196" s="209">
        <v>0</v>
      </c>
      <c r="R196" s="209">
        <f>Q196*H196</f>
        <v>0</v>
      </c>
      <c r="S196" s="209">
        <v>0</v>
      </c>
      <c r="T196" s="210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1" t="s">
        <v>107</v>
      </c>
      <c r="AT196" s="211" t="s">
        <v>152</v>
      </c>
      <c r="AU196" s="211" t="s">
        <v>92</v>
      </c>
      <c r="AY196" s="17" t="s">
        <v>151</v>
      </c>
      <c r="BE196" s="212">
        <f>IF(N196="základní",J196,0)</f>
        <v>0</v>
      </c>
      <c r="BF196" s="212">
        <f>IF(N196="snížená",J196,0)</f>
        <v>0</v>
      </c>
      <c r="BG196" s="212">
        <f>IF(N196="zákl. přenesená",J196,0)</f>
        <v>0</v>
      </c>
      <c r="BH196" s="212">
        <f>IF(N196="sníž. přenesená",J196,0)</f>
        <v>0</v>
      </c>
      <c r="BI196" s="212">
        <f>IF(N196="nulová",J196,0)</f>
        <v>0</v>
      </c>
      <c r="BJ196" s="17" t="s">
        <v>21</v>
      </c>
      <c r="BK196" s="212">
        <f>ROUND(I196*H196,2)</f>
        <v>0</v>
      </c>
      <c r="BL196" s="17" t="s">
        <v>107</v>
      </c>
      <c r="BM196" s="211" t="s">
        <v>661</v>
      </c>
    </row>
    <row r="197" spans="1:65" s="12" customFormat="1" ht="20.399999999999999">
      <c r="B197" s="217"/>
      <c r="C197" s="218"/>
      <c r="D197" s="213" t="s">
        <v>205</v>
      </c>
      <c r="E197" s="219" t="s">
        <v>1</v>
      </c>
      <c r="F197" s="220" t="s">
        <v>1285</v>
      </c>
      <c r="G197" s="218"/>
      <c r="H197" s="221">
        <v>178</v>
      </c>
      <c r="I197" s="222"/>
      <c r="J197" s="218"/>
      <c r="K197" s="218"/>
      <c r="L197" s="223"/>
      <c r="M197" s="224"/>
      <c r="N197" s="225"/>
      <c r="O197" s="225"/>
      <c r="P197" s="225"/>
      <c r="Q197" s="225"/>
      <c r="R197" s="225"/>
      <c r="S197" s="225"/>
      <c r="T197" s="226"/>
      <c r="AT197" s="227" t="s">
        <v>205</v>
      </c>
      <c r="AU197" s="227" t="s">
        <v>92</v>
      </c>
      <c r="AV197" s="12" t="s">
        <v>92</v>
      </c>
      <c r="AW197" s="12" t="s">
        <v>38</v>
      </c>
      <c r="AX197" s="12" t="s">
        <v>84</v>
      </c>
      <c r="AY197" s="227" t="s">
        <v>151</v>
      </c>
    </row>
    <row r="198" spans="1:65" s="13" customFormat="1">
      <c r="B198" s="228"/>
      <c r="C198" s="229"/>
      <c r="D198" s="213" t="s">
        <v>205</v>
      </c>
      <c r="E198" s="230" t="s">
        <v>1</v>
      </c>
      <c r="F198" s="231" t="s">
        <v>209</v>
      </c>
      <c r="G198" s="229"/>
      <c r="H198" s="232">
        <v>178</v>
      </c>
      <c r="I198" s="233"/>
      <c r="J198" s="229"/>
      <c r="K198" s="229"/>
      <c r="L198" s="234"/>
      <c r="M198" s="235"/>
      <c r="N198" s="236"/>
      <c r="O198" s="236"/>
      <c r="P198" s="236"/>
      <c r="Q198" s="236"/>
      <c r="R198" s="236"/>
      <c r="S198" s="236"/>
      <c r="T198" s="237"/>
      <c r="AT198" s="238" t="s">
        <v>205</v>
      </c>
      <c r="AU198" s="238" t="s">
        <v>92</v>
      </c>
      <c r="AV198" s="13" t="s">
        <v>107</v>
      </c>
      <c r="AW198" s="13" t="s">
        <v>38</v>
      </c>
      <c r="AX198" s="13" t="s">
        <v>21</v>
      </c>
      <c r="AY198" s="238" t="s">
        <v>151</v>
      </c>
    </row>
    <row r="199" spans="1:65" s="2" customFormat="1" ht="16.5" customHeight="1">
      <c r="A199" s="34"/>
      <c r="B199" s="35"/>
      <c r="C199" s="200" t="s">
        <v>7</v>
      </c>
      <c r="D199" s="200" t="s">
        <v>152</v>
      </c>
      <c r="E199" s="201" t="s">
        <v>1293</v>
      </c>
      <c r="F199" s="202" t="s">
        <v>1294</v>
      </c>
      <c r="G199" s="203" t="s">
        <v>368</v>
      </c>
      <c r="H199" s="204">
        <v>15.94</v>
      </c>
      <c r="I199" s="205"/>
      <c r="J199" s="206">
        <f>ROUND(I199*H199,2)</f>
        <v>0</v>
      </c>
      <c r="K199" s="202" t="s">
        <v>1</v>
      </c>
      <c r="L199" s="39"/>
      <c r="M199" s="207" t="s">
        <v>1</v>
      </c>
      <c r="N199" s="208" t="s">
        <v>49</v>
      </c>
      <c r="O199" s="71"/>
      <c r="P199" s="209">
        <f>O199*H199</f>
        <v>0</v>
      </c>
      <c r="Q199" s="209">
        <v>0</v>
      </c>
      <c r="R199" s="209">
        <f>Q199*H199</f>
        <v>0</v>
      </c>
      <c r="S199" s="209">
        <v>0</v>
      </c>
      <c r="T199" s="210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1" t="s">
        <v>107</v>
      </c>
      <c r="AT199" s="211" t="s">
        <v>152</v>
      </c>
      <c r="AU199" s="211" t="s">
        <v>92</v>
      </c>
      <c r="AY199" s="17" t="s">
        <v>151</v>
      </c>
      <c r="BE199" s="212">
        <f>IF(N199="základní",J199,0)</f>
        <v>0</v>
      </c>
      <c r="BF199" s="212">
        <f>IF(N199="snížená",J199,0)</f>
        <v>0</v>
      </c>
      <c r="BG199" s="212">
        <f>IF(N199="zákl. přenesená",J199,0)</f>
        <v>0</v>
      </c>
      <c r="BH199" s="212">
        <f>IF(N199="sníž. přenesená",J199,0)</f>
        <v>0</v>
      </c>
      <c r="BI199" s="212">
        <f>IF(N199="nulová",J199,0)</f>
        <v>0</v>
      </c>
      <c r="BJ199" s="17" t="s">
        <v>21</v>
      </c>
      <c r="BK199" s="212">
        <f>ROUND(I199*H199,2)</f>
        <v>0</v>
      </c>
      <c r="BL199" s="17" t="s">
        <v>107</v>
      </c>
      <c r="BM199" s="211" t="s">
        <v>671</v>
      </c>
    </row>
    <row r="200" spans="1:65" s="15" customFormat="1">
      <c r="B200" s="251"/>
      <c r="C200" s="252"/>
      <c r="D200" s="213" t="s">
        <v>205</v>
      </c>
      <c r="E200" s="253" t="s">
        <v>1</v>
      </c>
      <c r="F200" s="254" t="s">
        <v>1273</v>
      </c>
      <c r="G200" s="252"/>
      <c r="H200" s="253" t="s">
        <v>1</v>
      </c>
      <c r="I200" s="255"/>
      <c r="J200" s="252"/>
      <c r="K200" s="252"/>
      <c r="L200" s="256"/>
      <c r="M200" s="257"/>
      <c r="N200" s="258"/>
      <c r="O200" s="258"/>
      <c r="P200" s="258"/>
      <c r="Q200" s="258"/>
      <c r="R200" s="258"/>
      <c r="S200" s="258"/>
      <c r="T200" s="259"/>
      <c r="AT200" s="260" t="s">
        <v>205</v>
      </c>
      <c r="AU200" s="260" t="s">
        <v>92</v>
      </c>
      <c r="AV200" s="15" t="s">
        <v>21</v>
      </c>
      <c r="AW200" s="15" t="s">
        <v>38</v>
      </c>
      <c r="AX200" s="15" t="s">
        <v>84</v>
      </c>
      <c r="AY200" s="260" t="s">
        <v>151</v>
      </c>
    </row>
    <row r="201" spans="1:65" s="12" customFormat="1">
      <c r="B201" s="217"/>
      <c r="C201" s="218"/>
      <c r="D201" s="213" t="s">
        <v>205</v>
      </c>
      <c r="E201" s="219" t="s">
        <v>1</v>
      </c>
      <c r="F201" s="220" t="s">
        <v>1295</v>
      </c>
      <c r="G201" s="218"/>
      <c r="H201" s="221">
        <v>15.7</v>
      </c>
      <c r="I201" s="222"/>
      <c r="J201" s="218"/>
      <c r="K201" s="218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205</v>
      </c>
      <c r="AU201" s="227" t="s">
        <v>92</v>
      </c>
      <c r="AV201" s="12" t="s">
        <v>92</v>
      </c>
      <c r="AW201" s="12" t="s">
        <v>38</v>
      </c>
      <c r="AX201" s="12" t="s">
        <v>84</v>
      </c>
      <c r="AY201" s="227" t="s">
        <v>151</v>
      </c>
    </row>
    <row r="202" spans="1:65" s="12" customFormat="1">
      <c r="B202" s="217"/>
      <c r="C202" s="218"/>
      <c r="D202" s="213" t="s">
        <v>205</v>
      </c>
      <c r="E202" s="219" t="s">
        <v>1</v>
      </c>
      <c r="F202" s="220" t="s">
        <v>1296</v>
      </c>
      <c r="G202" s="218"/>
      <c r="H202" s="221">
        <v>0.24</v>
      </c>
      <c r="I202" s="222"/>
      <c r="J202" s="218"/>
      <c r="K202" s="218"/>
      <c r="L202" s="223"/>
      <c r="M202" s="224"/>
      <c r="N202" s="225"/>
      <c r="O202" s="225"/>
      <c r="P202" s="225"/>
      <c r="Q202" s="225"/>
      <c r="R202" s="225"/>
      <c r="S202" s="225"/>
      <c r="T202" s="226"/>
      <c r="AT202" s="227" t="s">
        <v>205</v>
      </c>
      <c r="AU202" s="227" t="s">
        <v>92</v>
      </c>
      <c r="AV202" s="12" t="s">
        <v>92</v>
      </c>
      <c r="AW202" s="12" t="s">
        <v>38</v>
      </c>
      <c r="AX202" s="12" t="s">
        <v>84</v>
      </c>
      <c r="AY202" s="227" t="s">
        <v>151</v>
      </c>
    </row>
    <row r="203" spans="1:65" s="13" customFormat="1">
      <c r="B203" s="228"/>
      <c r="C203" s="229"/>
      <c r="D203" s="213" t="s">
        <v>205</v>
      </c>
      <c r="E203" s="230" t="s">
        <v>1</v>
      </c>
      <c r="F203" s="231" t="s">
        <v>209</v>
      </c>
      <c r="G203" s="229"/>
      <c r="H203" s="232">
        <v>15.94</v>
      </c>
      <c r="I203" s="233"/>
      <c r="J203" s="229"/>
      <c r="K203" s="229"/>
      <c r="L203" s="234"/>
      <c r="M203" s="235"/>
      <c r="N203" s="236"/>
      <c r="O203" s="236"/>
      <c r="P203" s="236"/>
      <c r="Q203" s="236"/>
      <c r="R203" s="236"/>
      <c r="S203" s="236"/>
      <c r="T203" s="237"/>
      <c r="AT203" s="238" t="s">
        <v>205</v>
      </c>
      <c r="AU203" s="238" t="s">
        <v>92</v>
      </c>
      <c r="AV203" s="13" t="s">
        <v>107</v>
      </c>
      <c r="AW203" s="13" t="s">
        <v>38</v>
      </c>
      <c r="AX203" s="13" t="s">
        <v>21</v>
      </c>
      <c r="AY203" s="238" t="s">
        <v>151</v>
      </c>
    </row>
    <row r="204" spans="1:65" s="2" customFormat="1" ht="16.5" customHeight="1">
      <c r="A204" s="34"/>
      <c r="B204" s="35"/>
      <c r="C204" s="200" t="s">
        <v>258</v>
      </c>
      <c r="D204" s="200" t="s">
        <v>152</v>
      </c>
      <c r="E204" s="201" t="s">
        <v>1297</v>
      </c>
      <c r="F204" s="202" t="s">
        <v>1298</v>
      </c>
      <c r="G204" s="203" t="s">
        <v>368</v>
      </c>
      <c r="H204" s="204">
        <v>15.94</v>
      </c>
      <c r="I204" s="205"/>
      <c r="J204" s="206">
        <f>ROUND(I204*H204,2)</f>
        <v>0</v>
      </c>
      <c r="K204" s="202" t="s">
        <v>1</v>
      </c>
      <c r="L204" s="39"/>
      <c r="M204" s="207" t="s">
        <v>1</v>
      </c>
      <c r="N204" s="208" t="s">
        <v>49</v>
      </c>
      <c r="O204" s="71"/>
      <c r="P204" s="209">
        <f>O204*H204</f>
        <v>0</v>
      </c>
      <c r="Q204" s="209">
        <v>0</v>
      </c>
      <c r="R204" s="209">
        <f>Q204*H204</f>
        <v>0</v>
      </c>
      <c r="S204" s="209">
        <v>0</v>
      </c>
      <c r="T204" s="210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1" t="s">
        <v>107</v>
      </c>
      <c r="AT204" s="211" t="s">
        <v>152</v>
      </c>
      <c r="AU204" s="211" t="s">
        <v>92</v>
      </c>
      <c r="AY204" s="17" t="s">
        <v>151</v>
      </c>
      <c r="BE204" s="212">
        <f>IF(N204="základní",J204,0)</f>
        <v>0</v>
      </c>
      <c r="BF204" s="212">
        <f>IF(N204="snížená",J204,0)</f>
        <v>0</v>
      </c>
      <c r="BG204" s="212">
        <f>IF(N204="zákl. přenesená",J204,0)</f>
        <v>0</v>
      </c>
      <c r="BH204" s="212">
        <f>IF(N204="sníž. přenesená",J204,0)</f>
        <v>0</v>
      </c>
      <c r="BI204" s="212">
        <f>IF(N204="nulová",J204,0)</f>
        <v>0</v>
      </c>
      <c r="BJ204" s="17" t="s">
        <v>21</v>
      </c>
      <c r="BK204" s="212">
        <f>ROUND(I204*H204,2)</f>
        <v>0</v>
      </c>
      <c r="BL204" s="17" t="s">
        <v>107</v>
      </c>
      <c r="BM204" s="211" t="s">
        <v>681</v>
      </c>
    </row>
    <row r="205" spans="1:65" s="12" customFormat="1">
      <c r="B205" s="217"/>
      <c r="C205" s="218"/>
      <c r="D205" s="213" t="s">
        <v>205</v>
      </c>
      <c r="E205" s="219" t="s">
        <v>1</v>
      </c>
      <c r="F205" s="220" t="s">
        <v>1299</v>
      </c>
      <c r="G205" s="218"/>
      <c r="H205" s="221">
        <v>15.94</v>
      </c>
      <c r="I205" s="222"/>
      <c r="J205" s="218"/>
      <c r="K205" s="218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205</v>
      </c>
      <c r="AU205" s="227" t="s">
        <v>92</v>
      </c>
      <c r="AV205" s="12" t="s">
        <v>92</v>
      </c>
      <c r="AW205" s="12" t="s">
        <v>38</v>
      </c>
      <c r="AX205" s="12" t="s">
        <v>84</v>
      </c>
      <c r="AY205" s="227" t="s">
        <v>151</v>
      </c>
    </row>
    <row r="206" spans="1:65" s="13" customFormat="1">
      <c r="B206" s="228"/>
      <c r="C206" s="229"/>
      <c r="D206" s="213" t="s">
        <v>205</v>
      </c>
      <c r="E206" s="230" t="s">
        <v>1</v>
      </c>
      <c r="F206" s="231" t="s">
        <v>209</v>
      </c>
      <c r="G206" s="229"/>
      <c r="H206" s="232">
        <v>15.94</v>
      </c>
      <c r="I206" s="233"/>
      <c r="J206" s="229"/>
      <c r="K206" s="229"/>
      <c r="L206" s="234"/>
      <c r="M206" s="235"/>
      <c r="N206" s="236"/>
      <c r="O206" s="236"/>
      <c r="P206" s="236"/>
      <c r="Q206" s="236"/>
      <c r="R206" s="236"/>
      <c r="S206" s="236"/>
      <c r="T206" s="237"/>
      <c r="AT206" s="238" t="s">
        <v>205</v>
      </c>
      <c r="AU206" s="238" t="s">
        <v>92</v>
      </c>
      <c r="AV206" s="13" t="s">
        <v>107</v>
      </c>
      <c r="AW206" s="13" t="s">
        <v>38</v>
      </c>
      <c r="AX206" s="13" t="s">
        <v>21</v>
      </c>
      <c r="AY206" s="238" t="s">
        <v>151</v>
      </c>
    </row>
    <row r="207" spans="1:65" s="2" customFormat="1" ht="21.75" customHeight="1">
      <c r="A207" s="34"/>
      <c r="B207" s="35"/>
      <c r="C207" s="200" t="s">
        <v>262</v>
      </c>
      <c r="D207" s="200" t="s">
        <v>152</v>
      </c>
      <c r="E207" s="201" t="s">
        <v>1300</v>
      </c>
      <c r="F207" s="202" t="s">
        <v>1301</v>
      </c>
      <c r="G207" s="203" t="s">
        <v>203</v>
      </c>
      <c r="H207" s="204">
        <v>1570</v>
      </c>
      <c r="I207" s="205"/>
      <c r="J207" s="206">
        <f>ROUND(I207*H207,2)</f>
        <v>0</v>
      </c>
      <c r="K207" s="202" t="s">
        <v>1</v>
      </c>
      <c r="L207" s="39"/>
      <c r="M207" s="207" t="s">
        <v>1</v>
      </c>
      <c r="N207" s="208" t="s">
        <v>49</v>
      </c>
      <c r="O207" s="71"/>
      <c r="P207" s="209">
        <f>O207*H207</f>
        <v>0</v>
      </c>
      <c r="Q207" s="209">
        <v>0</v>
      </c>
      <c r="R207" s="209">
        <f>Q207*H207</f>
        <v>0</v>
      </c>
      <c r="S207" s="209">
        <v>0</v>
      </c>
      <c r="T207" s="210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1" t="s">
        <v>107</v>
      </c>
      <c r="AT207" s="211" t="s">
        <v>152</v>
      </c>
      <c r="AU207" s="211" t="s">
        <v>92</v>
      </c>
      <c r="AY207" s="17" t="s">
        <v>151</v>
      </c>
      <c r="BE207" s="212">
        <f>IF(N207="základní",J207,0)</f>
        <v>0</v>
      </c>
      <c r="BF207" s="212">
        <f>IF(N207="snížená",J207,0)</f>
        <v>0</v>
      </c>
      <c r="BG207" s="212">
        <f>IF(N207="zákl. přenesená",J207,0)</f>
        <v>0</v>
      </c>
      <c r="BH207" s="212">
        <f>IF(N207="sníž. přenesená",J207,0)</f>
        <v>0</v>
      </c>
      <c r="BI207" s="212">
        <f>IF(N207="nulová",J207,0)</f>
        <v>0</v>
      </c>
      <c r="BJ207" s="17" t="s">
        <v>21</v>
      </c>
      <c r="BK207" s="212">
        <f>ROUND(I207*H207,2)</f>
        <v>0</v>
      </c>
      <c r="BL207" s="17" t="s">
        <v>107</v>
      </c>
      <c r="BM207" s="211" t="s">
        <v>691</v>
      </c>
    </row>
    <row r="208" spans="1:65" s="15" customFormat="1" ht="20.399999999999999">
      <c r="B208" s="251"/>
      <c r="C208" s="252"/>
      <c r="D208" s="213" t="s">
        <v>205</v>
      </c>
      <c r="E208" s="253" t="s">
        <v>1</v>
      </c>
      <c r="F208" s="254" t="s">
        <v>1302</v>
      </c>
      <c r="G208" s="252"/>
      <c r="H208" s="253" t="s">
        <v>1</v>
      </c>
      <c r="I208" s="255"/>
      <c r="J208" s="252"/>
      <c r="K208" s="252"/>
      <c r="L208" s="256"/>
      <c r="M208" s="257"/>
      <c r="N208" s="258"/>
      <c r="O208" s="258"/>
      <c r="P208" s="258"/>
      <c r="Q208" s="258"/>
      <c r="R208" s="258"/>
      <c r="S208" s="258"/>
      <c r="T208" s="259"/>
      <c r="AT208" s="260" t="s">
        <v>205</v>
      </c>
      <c r="AU208" s="260" t="s">
        <v>92</v>
      </c>
      <c r="AV208" s="15" t="s">
        <v>21</v>
      </c>
      <c r="AW208" s="15" t="s">
        <v>38</v>
      </c>
      <c r="AX208" s="15" t="s">
        <v>84</v>
      </c>
      <c r="AY208" s="260" t="s">
        <v>151</v>
      </c>
    </row>
    <row r="209" spans="1:65" s="12" customFormat="1" ht="20.399999999999999">
      <c r="B209" s="217"/>
      <c r="C209" s="218"/>
      <c r="D209" s="213" t="s">
        <v>205</v>
      </c>
      <c r="E209" s="219" t="s">
        <v>1</v>
      </c>
      <c r="F209" s="220" t="s">
        <v>1303</v>
      </c>
      <c r="G209" s="218"/>
      <c r="H209" s="221">
        <v>1570</v>
      </c>
      <c r="I209" s="222"/>
      <c r="J209" s="218"/>
      <c r="K209" s="218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205</v>
      </c>
      <c r="AU209" s="227" t="s">
        <v>92</v>
      </c>
      <c r="AV209" s="12" t="s">
        <v>92</v>
      </c>
      <c r="AW209" s="12" t="s">
        <v>38</v>
      </c>
      <c r="AX209" s="12" t="s">
        <v>84</v>
      </c>
      <c r="AY209" s="227" t="s">
        <v>151</v>
      </c>
    </row>
    <row r="210" spans="1:65" s="13" customFormat="1">
      <c r="B210" s="228"/>
      <c r="C210" s="229"/>
      <c r="D210" s="213" t="s">
        <v>205</v>
      </c>
      <c r="E210" s="230" t="s">
        <v>1</v>
      </c>
      <c r="F210" s="231" t="s">
        <v>209</v>
      </c>
      <c r="G210" s="229"/>
      <c r="H210" s="232">
        <v>1570</v>
      </c>
      <c r="I210" s="233"/>
      <c r="J210" s="229"/>
      <c r="K210" s="229"/>
      <c r="L210" s="234"/>
      <c r="M210" s="235"/>
      <c r="N210" s="236"/>
      <c r="O210" s="236"/>
      <c r="P210" s="236"/>
      <c r="Q210" s="236"/>
      <c r="R210" s="236"/>
      <c r="S210" s="236"/>
      <c r="T210" s="237"/>
      <c r="AT210" s="238" t="s">
        <v>205</v>
      </c>
      <c r="AU210" s="238" t="s">
        <v>92</v>
      </c>
      <c r="AV210" s="13" t="s">
        <v>107</v>
      </c>
      <c r="AW210" s="13" t="s">
        <v>38</v>
      </c>
      <c r="AX210" s="13" t="s">
        <v>21</v>
      </c>
      <c r="AY210" s="238" t="s">
        <v>151</v>
      </c>
    </row>
    <row r="211" spans="1:65" s="2" customFormat="1" ht="16.5" customHeight="1">
      <c r="A211" s="34"/>
      <c r="B211" s="35"/>
      <c r="C211" s="200" t="s">
        <v>267</v>
      </c>
      <c r="D211" s="200" t="s">
        <v>152</v>
      </c>
      <c r="E211" s="201" t="s">
        <v>1304</v>
      </c>
      <c r="F211" s="202" t="s">
        <v>1305</v>
      </c>
      <c r="G211" s="203" t="s">
        <v>1306</v>
      </c>
      <c r="H211" s="204">
        <v>4734</v>
      </c>
      <c r="I211" s="205"/>
      <c r="J211" s="206">
        <f>ROUND(I211*H211,2)</f>
        <v>0</v>
      </c>
      <c r="K211" s="202" t="s">
        <v>1</v>
      </c>
      <c r="L211" s="39"/>
      <c r="M211" s="207" t="s">
        <v>1</v>
      </c>
      <c r="N211" s="208" t="s">
        <v>49</v>
      </c>
      <c r="O211" s="71"/>
      <c r="P211" s="209">
        <f>O211*H211</f>
        <v>0</v>
      </c>
      <c r="Q211" s="209">
        <v>0</v>
      </c>
      <c r="R211" s="209">
        <f>Q211*H211</f>
        <v>0</v>
      </c>
      <c r="S211" s="209">
        <v>0</v>
      </c>
      <c r="T211" s="210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1" t="s">
        <v>107</v>
      </c>
      <c r="AT211" s="211" t="s">
        <v>152</v>
      </c>
      <c r="AU211" s="211" t="s">
        <v>92</v>
      </c>
      <c r="AY211" s="17" t="s">
        <v>151</v>
      </c>
      <c r="BE211" s="212">
        <f>IF(N211="základní",J211,0)</f>
        <v>0</v>
      </c>
      <c r="BF211" s="212">
        <f>IF(N211="snížená",J211,0)</f>
        <v>0</v>
      </c>
      <c r="BG211" s="212">
        <f>IF(N211="zákl. přenesená",J211,0)</f>
        <v>0</v>
      </c>
      <c r="BH211" s="212">
        <f>IF(N211="sníž. přenesená",J211,0)</f>
        <v>0</v>
      </c>
      <c r="BI211" s="212">
        <f>IF(N211="nulová",J211,0)</f>
        <v>0</v>
      </c>
      <c r="BJ211" s="17" t="s">
        <v>21</v>
      </c>
      <c r="BK211" s="212">
        <f>ROUND(I211*H211,2)</f>
        <v>0</v>
      </c>
      <c r="BL211" s="17" t="s">
        <v>107</v>
      </c>
      <c r="BM211" s="211" t="s">
        <v>699</v>
      </c>
    </row>
    <row r="212" spans="1:65" s="15" customFormat="1">
      <c r="B212" s="251"/>
      <c r="C212" s="252"/>
      <c r="D212" s="213" t="s">
        <v>205</v>
      </c>
      <c r="E212" s="253" t="s">
        <v>1</v>
      </c>
      <c r="F212" s="254" t="s">
        <v>1273</v>
      </c>
      <c r="G212" s="252"/>
      <c r="H212" s="253" t="s">
        <v>1</v>
      </c>
      <c r="I212" s="255"/>
      <c r="J212" s="252"/>
      <c r="K212" s="252"/>
      <c r="L212" s="256"/>
      <c r="M212" s="257"/>
      <c r="N212" s="258"/>
      <c r="O212" s="258"/>
      <c r="P212" s="258"/>
      <c r="Q212" s="258"/>
      <c r="R212" s="258"/>
      <c r="S212" s="258"/>
      <c r="T212" s="259"/>
      <c r="AT212" s="260" t="s">
        <v>205</v>
      </c>
      <c r="AU212" s="260" t="s">
        <v>92</v>
      </c>
      <c r="AV212" s="15" t="s">
        <v>21</v>
      </c>
      <c r="AW212" s="15" t="s">
        <v>38</v>
      </c>
      <c r="AX212" s="15" t="s">
        <v>84</v>
      </c>
      <c r="AY212" s="260" t="s">
        <v>151</v>
      </c>
    </row>
    <row r="213" spans="1:65" s="12" customFormat="1">
      <c r="B213" s="217"/>
      <c r="C213" s="218"/>
      <c r="D213" s="213" t="s">
        <v>205</v>
      </c>
      <c r="E213" s="219" t="s">
        <v>1</v>
      </c>
      <c r="F213" s="220" t="s">
        <v>1307</v>
      </c>
      <c r="G213" s="218"/>
      <c r="H213" s="221">
        <v>4710</v>
      </c>
      <c r="I213" s="222"/>
      <c r="J213" s="218"/>
      <c r="K213" s="218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205</v>
      </c>
      <c r="AU213" s="227" t="s">
        <v>92</v>
      </c>
      <c r="AV213" s="12" t="s">
        <v>92</v>
      </c>
      <c r="AW213" s="12" t="s">
        <v>38</v>
      </c>
      <c r="AX213" s="12" t="s">
        <v>84</v>
      </c>
      <c r="AY213" s="227" t="s">
        <v>151</v>
      </c>
    </row>
    <row r="214" spans="1:65" s="12" customFormat="1">
      <c r="B214" s="217"/>
      <c r="C214" s="218"/>
      <c r="D214" s="213" t="s">
        <v>205</v>
      </c>
      <c r="E214" s="219" t="s">
        <v>1</v>
      </c>
      <c r="F214" s="220" t="s">
        <v>1308</v>
      </c>
      <c r="G214" s="218"/>
      <c r="H214" s="221">
        <v>24</v>
      </c>
      <c r="I214" s="222"/>
      <c r="J214" s="218"/>
      <c r="K214" s="218"/>
      <c r="L214" s="223"/>
      <c r="M214" s="224"/>
      <c r="N214" s="225"/>
      <c r="O214" s="225"/>
      <c r="P214" s="225"/>
      <c r="Q214" s="225"/>
      <c r="R214" s="225"/>
      <c r="S214" s="225"/>
      <c r="T214" s="226"/>
      <c r="AT214" s="227" t="s">
        <v>205</v>
      </c>
      <c r="AU214" s="227" t="s">
        <v>92</v>
      </c>
      <c r="AV214" s="12" t="s">
        <v>92</v>
      </c>
      <c r="AW214" s="12" t="s">
        <v>38</v>
      </c>
      <c r="AX214" s="12" t="s">
        <v>84</v>
      </c>
      <c r="AY214" s="227" t="s">
        <v>151</v>
      </c>
    </row>
    <row r="215" spans="1:65" s="13" customFormat="1">
      <c r="B215" s="228"/>
      <c r="C215" s="229"/>
      <c r="D215" s="213" t="s">
        <v>205</v>
      </c>
      <c r="E215" s="230" t="s">
        <v>1</v>
      </c>
      <c r="F215" s="231" t="s">
        <v>209</v>
      </c>
      <c r="G215" s="229"/>
      <c r="H215" s="232">
        <v>4734</v>
      </c>
      <c r="I215" s="233"/>
      <c r="J215" s="229"/>
      <c r="K215" s="229"/>
      <c r="L215" s="234"/>
      <c r="M215" s="235"/>
      <c r="N215" s="236"/>
      <c r="O215" s="236"/>
      <c r="P215" s="236"/>
      <c r="Q215" s="236"/>
      <c r="R215" s="236"/>
      <c r="S215" s="236"/>
      <c r="T215" s="237"/>
      <c r="AT215" s="238" t="s">
        <v>205</v>
      </c>
      <c r="AU215" s="238" t="s">
        <v>92</v>
      </c>
      <c r="AV215" s="13" t="s">
        <v>107</v>
      </c>
      <c r="AW215" s="13" t="s">
        <v>38</v>
      </c>
      <c r="AX215" s="13" t="s">
        <v>21</v>
      </c>
      <c r="AY215" s="238" t="s">
        <v>151</v>
      </c>
    </row>
    <row r="216" spans="1:65" s="2" customFormat="1" ht="16.5" customHeight="1">
      <c r="A216" s="34"/>
      <c r="B216" s="35"/>
      <c r="C216" s="200" t="s">
        <v>272</v>
      </c>
      <c r="D216" s="200" t="s">
        <v>152</v>
      </c>
      <c r="E216" s="201" t="s">
        <v>1309</v>
      </c>
      <c r="F216" s="202" t="s">
        <v>1310</v>
      </c>
      <c r="G216" s="203" t="s">
        <v>354</v>
      </c>
      <c r="H216" s="204">
        <v>200</v>
      </c>
      <c r="I216" s="205"/>
      <c r="J216" s="206">
        <f>ROUND(I216*H216,2)</f>
        <v>0</v>
      </c>
      <c r="K216" s="202" t="s">
        <v>1</v>
      </c>
      <c r="L216" s="39"/>
      <c r="M216" s="207" t="s">
        <v>1</v>
      </c>
      <c r="N216" s="208" t="s">
        <v>49</v>
      </c>
      <c r="O216" s="71"/>
      <c r="P216" s="209">
        <f>O216*H216</f>
        <v>0</v>
      </c>
      <c r="Q216" s="209">
        <v>0</v>
      </c>
      <c r="R216" s="209">
        <f>Q216*H216</f>
        <v>0</v>
      </c>
      <c r="S216" s="209">
        <v>0</v>
      </c>
      <c r="T216" s="210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1" t="s">
        <v>107</v>
      </c>
      <c r="AT216" s="211" t="s">
        <v>152</v>
      </c>
      <c r="AU216" s="211" t="s">
        <v>92</v>
      </c>
      <c r="AY216" s="17" t="s">
        <v>151</v>
      </c>
      <c r="BE216" s="212">
        <f>IF(N216="základní",J216,0)</f>
        <v>0</v>
      </c>
      <c r="BF216" s="212">
        <f>IF(N216="snížená",J216,0)</f>
        <v>0</v>
      </c>
      <c r="BG216" s="212">
        <f>IF(N216="zákl. přenesená",J216,0)</f>
        <v>0</v>
      </c>
      <c r="BH216" s="212">
        <f>IF(N216="sníž. přenesená",J216,0)</f>
        <v>0</v>
      </c>
      <c r="BI216" s="212">
        <f>IF(N216="nulová",J216,0)</f>
        <v>0</v>
      </c>
      <c r="BJ216" s="17" t="s">
        <v>21</v>
      </c>
      <c r="BK216" s="212">
        <f>ROUND(I216*H216,2)</f>
        <v>0</v>
      </c>
      <c r="BL216" s="17" t="s">
        <v>107</v>
      </c>
      <c r="BM216" s="211" t="s">
        <v>709</v>
      </c>
    </row>
    <row r="217" spans="1:65" s="12" customFormat="1">
      <c r="B217" s="217"/>
      <c r="C217" s="218"/>
      <c r="D217" s="213" t="s">
        <v>205</v>
      </c>
      <c r="E217" s="219" t="s">
        <v>1</v>
      </c>
      <c r="F217" s="220" t="s">
        <v>1311</v>
      </c>
      <c r="G217" s="218"/>
      <c r="H217" s="221">
        <v>200</v>
      </c>
      <c r="I217" s="222"/>
      <c r="J217" s="218"/>
      <c r="K217" s="218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205</v>
      </c>
      <c r="AU217" s="227" t="s">
        <v>92</v>
      </c>
      <c r="AV217" s="12" t="s">
        <v>92</v>
      </c>
      <c r="AW217" s="12" t="s">
        <v>38</v>
      </c>
      <c r="AX217" s="12" t="s">
        <v>84</v>
      </c>
      <c r="AY217" s="227" t="s">
        <v>151</v>
      </c>
    </row>
    <row r="218" spans="1:65" s="13" customFormat="1">
      <c r="B218" s="228"/>
      <c r="C218" s="229"/>
      <c r="D218" s="213" t="s">
        <v>205</v>
      </c>
      <c r="E218" s="230" t="s">
        <v>1</v>
      </c>
      <c r="F218" s="231" t="s">
        <v>209</v>
      </c>
      <c r="G218" s="229"/>
      <c r="H218" s="232">
        <v>200</v>
      </c>
      <c r="I218" s="233"/>
      <c r="J218" s="229"/>
      <c r="K218" s="229"/>
      <c r="L218" s="234"/>
      <c r="M218" s="235"/>
      <c r="N218" s="236"/>
      <c r="O218" s="236"/>
      <c r="P218" s="236"/>
      <c r="Q218" s="236"/>
      <c r="R218" s="236"/>
      <c r="S218" s="236"/>
      <c r="T218" s="237"/>
      <c r="AT218" s="238" t="s">
        <v>205</v>
      </c>
      <c r="AU218" s="238" t="s">
        <v>92</v>
      </c>
      <c r="AV218" s="13" t="s">
        <v>107</v>
      </c>
      <c r="AW218" s="13" t="s">
        <v>38</v>
      </c>
      <c r="AX218" s="13" t="s">
        <v>21</v>
      </c>
      <c r="AY218" s="238" t="s">
        <v>151</v>
      </c>
    </row>
    <row r="219" spans="1:65" s="2" customFormat="1" ht="21.75" customHeight="1">
      <c r="A219" s="34"/>
      <c r="B219" s="35"/>
      <c r="C219" s="200" t="s">
        <v>276</v>
      </c>
      <c r="D219" s="200" t="s">
        <v>152</v>
      </c>
      <c r="E219" s="201" t="s">
        <v>1312</v>
      </c>
      <c r="F219" s="202" t="s">
        <v>1313</v>
      </c>
      <c r="G219" s="203" t="s">
        <v>203</v>
      </c>
      <c r="H219" s="204">
        <v>24</v>
      </c>
      <c r="I219" s="205"/>
      <c r="J219" s="206">
        <f>ROUND(I219*H219,2)</f>
        <v>0</v>
      </c>
      <c r="K219" s="202" t="s">
        <v>1</v>
      </c>
      <c r="L219" s="39"/>
      <c r="M219" s="207" t="s">
        <v>1</v>
      </c>
      <c r="N219" s="208" t="s">
        <v>49</v>
      </c>
      <c r="O219" s="71"/>
      <c r="P219" s="209">
        <f>O219*H219</f>
        <v>0</v>
      </c>
      <c r="Q219" s="209">
        <v>0</v>
      </c>
      <c r="R219" s="209">
        <f>Q219*H219</f>
        <v>0</v>
      </c>
      <c r="S219" s="209">
        <v>0</v>
      </c>
      <c r="T219" s="210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11" t="s">
        <v>107</v>
      </c>
      <c r="AT219" s="211" t="s">
        <v>152</v>
      </c>
      <c r="AU219" s="211" t="s">
        <v>92</v>
      </c>
      <c r="AY219" s="17" t="s">
        <v>151</v>
      </c>
      <c r="BE219" s="212">
        <f>IF(N219="základní",J219,0)</f>
        <v>0</v>
      </c>
      <c r="BF219" s="212">
        <f>IF(N219="snížená",J219,0)</f>
        <v>0</v>
      </c>
      <c r="BG219" s="212">
        <f>IF(N219="zákl. přenesená",J219,0)</f>
        <v>0</v>
      </c>
      <c r="BH219" s="212">
        <f>IF(N219="sníž. přenesená",J219,0)</f>
        <v>0</v>
      </c>
      <c r="BI219" s="212">
        <f>IF(N219="nulová",J219,0)</f>
        <v>0</v>
      </c>
      <c r="BJ219" s="17" t="s">
        <v>21</v>
      </c>
      <c r="BK219" s="212">
        <f>ROUND(I219*H219,2)</f>
        <v>0</v>
      </c>
      <c r="BL219" s="17" t="s">
        <v>107</v>
      </c>
      <c r="BM219" s="211" t="s">
        <v>719</v>
      </c>
    </row>
    <row r="220" spans="1:65" s="12" customFormat="1" ht="20.399999999999999">
      <c r="B220" s="217"/>
      <c r="C220" s="218"/>
      <c r="D220" s="213" t="s">
        <v>205</v>
      </c>
      <c r="E220" s="219" t="s">
        <v>1</v>
      </c>
      <c r="F220" s="220" t="s">
        <v>1314</v>
      </c>
      <c r="G220" s="218"/>
      <c r="H220" s="221">
        <v>24</v>
      </c>
      <c r="I220" s="222"/>
      <c r="J220" s="218"/>
      <c r="K220" s="218"/>
      <c r="L220" s="223"/>
      <c r="M220" s="224"/>
      <c r="N220" s="225"/>
      <c r="O220" s="225"/>
      <c r="P220" s="225"/>
      <c r="Q220" s="225"/>
      <c r="R220" s="225"/>
      <c r="S220" s="225"/>
      <c r="T220" s="226"/>
      <c r="AT220" s="227" t="s">
        <v>205</v>
      </c>
      <c r="AU220" s="227" t="s">
        <v>92</v>
      </c>
      <c r="AV220" s="12" t="s">
        <v>92</v>
      </c>
      <c r="AW220" s="12" t="s">
        <v>38</v>
      </c>
      <c r="AX220" s="12" t="s">
        <v>84</v>
      </c>
      <c r="AY220" s="227" t="s">
        <v>151</v>
      </c>
    </row>
    <row r="221" spans="1:65" s="13" customFormat="1">
      <c r="B221" s="228"/>
      <c r="C221" s="229"/>
      <c r="D221" s="213" t="s">
        <v>205</v>
      </c>
      <c r="E221" s="230" t="s">
        <v>1</v>
      </c>
      <c r="F221" s="231" t="s">
        <v>209</v>
      </c>
      <c r="G221" s="229"/>
      <c r="H221" s="232">
        <v>24</v>
      </c>
      <c r="I221" s="233"/>
      <c r="J221" s="229"/>
      <c r="K221" s="229"/>
      <c r="L221" s="234"/>
      <c r="M221" s="235"/>
      <c r="N221" s="236"/>
      <c r="O221" s="236"/>
      <c r="P221" s="236"/>
      <c r="Q221" s="236"/>
      <c r="R221" s="236"/>
      <c r="S221" s="236"/>
      <c r="T221" s="237"/>
      <c r="AT221" s="238" t="s">
        <v>205</v>
      </c>
      <c r="AU221" s="238" t="s">
        <v>92</v>
      </c>
      <c r="AV221" s="13" t="s">
        <v>107</v>
      </c>
      <c r="AW221" s="13" t="s">
        <v>38</v>
      </c>
      <c r="AX221" s="13" t="s">
        <v>21</v>
      </c>
      <c r="AY221" s="238" t="s">
        <v>151</v>
      </c>
    </row>
    <row r="222" spans="1:65" s="2" customFormat="1" ht="16.5" customHeight="1">
      <c r="A222" s="34"/>
      <c r="B222" s="35"/>
      <c r="C222" s="265" t="s">
        <v>280</v>
      </c>
      <c r="D222" s="265" t="s">
        <v>532</v>
      </c>
      <c r="E222" s="266" t="s">
        <v>1315</v>
      </c>
      <c r="F222" s="267" t="s">
        <v>1316</v>
      </c>
      <c r="G222" s="268" t="s">
        <v>368</v>
      </c>
      <c r="H222" s="269">
        <v>15.94</v>
      </c>
      <c r="I222" s="270"/>
      <c r="J222" s="271">
        <f>ROUND(I222*H222,2)</f>
        <v>0</v>
      </c>
      <c r="K222" s="267" t="s">
        <v>1</v>
      </c>
      <c r="L222" s="272"/>
      <c r="M222" s="273" t="s">
        <v>1</v>
      </c>
      <c r="N222" s="274" t="s">
        <v>49</v>
      </c>
      <c r="O222" s="71"/>
      <c r="P222" s="209">
        <f>O222*H222</f>
        <v>0</v>
      </c>
      <c r="Q222" s="209">
        <v>0</v>
      </c>
      <c r="R222" s="209">
        <f>Q222*H222</f>
        <v>0</v>
      </c>
      <c r="S222" s="209">
        <v>0</v>
      </c>
      <c r="T222" s="210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11" t="s">
        <v>119</v>
      </c>
      <c r="AT222" s="211" t="s">
        <v>532</v>
      </c>
      <c r="AU222" s="211" t="s">
        <v>92</v>
      </c>
      <c r="AY222" s="17" t="s">
        <v>151</v>
      </c>
      <c r="BE222" s="212">
        <f>IF(N222="základní",J222,0)</f>
        <v>0</v>
      </c>
      <c r="BF222" s="212">
        <f>IF(N222="snížená",J222,0)</f>
        <v>0</v>
      </c>
      <c r="BG222" s="212">
        <f>IF(N222="zákl. přenesená",J222,0)</f>
        <v>0</v>
      </c>
      <c r="BH222" s="212">
        <f>IF(N222="sníž. přenesená",J222,0)</f>
        <v>0</v>
      </c>
      <c r="BI222" s="212">
        <f>IF(N222="nulová",J222,0)</f>
        <v>0</v>
      </c>
      <c r="BJ222" s="17" t="s">
        <v>21</v>
      </c>
      <c r="BK222" s="212">
        <f>ROUND(I222*H222,2)</f>
        <v>0</v>
      </c>
      <c r="BL222" s="17" t="s">
        <v>107</v>
      </c>
      <c r="BM222" s="211" t="s">
        <v>729</v>
      </c>
    </row>
    <row r="223" spans="1:65" s="12" customFormat="1">
      <c r="B223" s="217"/>
      <c r="C223" s="218"/>
      <c r="D223" s="213" t="s">
        <v>205</v>
      </c>
      <c r="E223" s="219" t="s">
        <v>1</v>
      </c>
      <c r="F223" s="220" t="s">
        <v>1299</v>
      </c>
      <c r="G223" s="218"/>
      <c r="H223" s="221">
        <v>15.94</v>
      </c>
      <c r="I223" s="222"/>
      <c r="J223" s="218"/>
      <c r="K223" s="218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205</v>
      </c>
      <c r="AU223" s="227" t="s">
        <v>92</v>
      </c>
      <c r="AV223" s="12" t="s">
        <v>92</v>
      </c>
      <c r="AW223" s="12" t="s">
        <v>38</v>
      </c>
      <c r="AX223" s="12" t="s">
        <v>84</v>
      </c>
      <c r="AY223" s="227" t="s">
        <v>151</v>
      </c>
    </row>
    <row r="224" spans="1:65" s="13" customFormat="1">
      <c r="B224" s="228"/>
      <c r="C224" s="229"/>
      <c r="D224" s="213" t="s">
        <v>205</v>
      </c>
      <c r="E224" s="230" t="s">
        <v>1</v>
      </c>
      <c r="F224" s="231" t="s">
        <v>209</v>
      </c>
      <c r="G224" s="229"/>
      <c r="H224" s="232">
        <v>15.94</v>
      </c>
      <c r="I224" s="233"/>
      <c r="J224" s="229"/>
      <c r="K224" s="229"/>
      <c r="L224" s="234"/>
      <c r="M224" s="235"/>
      <c r="N224" s="236"/>
      <c r="O224" s="236"/>
      <c r="P224" s="236"/>
      <c r="Q224" s="236"/>
      <c r="R224" s="236"/>
      <c r="S224" s="236"/>
      <c r="T224" s="237"/>
      <c r="AT224" s="238" t="s">
        <v>205</v>
      </c>
      <c r="AU224" s="238" t="s">
        <v>92</v>
      </c>
      <c r="AV224" s="13" t="s">
        <v>107</v>
      </c>
      <c r="AW224" s="13" t="s">
        <v>38</v>
      </c>
      <c r="AX224" s="13" t="s">
        <v>21</v>
      </c>
      <c r="AY224" s="238" t="s">
        <v>151</v>
      </c>
    </row>
    <row r="225" spans="1:65" s="2" customFormat="1" ht="16.5" customHeight="1">
      <c r="A225" s="34"/>
      <c r="B225" s="35"/>
      <c r="C225" s="265" t="s">
        <v>284</v>
      </c>
      <c r="D225" s="265" t="s">
        <v>532</v>
      </c>
      <c r="E225" s="266" t="s">
        <v>1317</v>
      </c>
      <c r="F225" s="267" t="s">
        <v>1318</v>
      </c>
      <c r="G225" s="268" t="s">
        <v>368</v>
      </c>
      <c r="H225" s="269">
        <v>12.834</v>
      </c>
      <c r="I225" s="270"/>
      <c r="J225" s="271">
        <f>ROUND(I225*H225,2)</f>
        <v>0</v>
      </c>
      <c r="K225" s="267" t="s">
        <v>1</v>
      </c>
      <c r="L225" s="272"/>
      <c r="M225" s="273" t="s">
        <v>1</v>
      </c>
      <c r="N225" s="274" t="s">
        <v>49</v>
      </c>
      <c r="O225" s="71"/>
      <c r="P225" s="209">
        <f>O225*H225</f>
        <v>0</v>
      </c>
      <c r="Q225" s="209">
        <v>0</v>
      </c>
      <c r="R225" s="209">
        <f>Q225*H225</f>
        <v>0</v>
      </c>
      <c r="S225" s="209">
        <v>0</v>
      </c>
      <c r="T225" s="210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1" t="s">
        <v>119</v>
      </c>
      <c r="AT225" s="211" t="s">
        <v>532</v>
      </c>
      <c r="AU225" s="211" t="s">
        <v>92</v>
      </c>
      <c r="AY225" s="17" t="s">
        <v>151</v>
      </c>
      <c r="BE225" s="212">
        <f>IF(N225="základní",J225,0)</f>
        <v>0</v>
      </c>
      <c r="BF225" s="212">
        <f>IF(N225="snížená",J225,0)</f>
        <v>0</v>
      </c>
      <c r="BG225" s="212">
        <f>IF(N225="zákl. přenesená",J225,0)</f>
        <v>0</v>
      </c>
      <c r="BH225" s="212">
        <f>IF(N225="sníž. přenesená",J225,0)</f>
        <v>0</v>
      </c>
      <c r="BI225" s="212">
        <f>IF(N225="nulová",J225,0)</f>
        <v>0</v>
      </c>
      <c r="BJ225" s="17" t="s">
        <v>21</v>
      </c>
      <c r="BK225" s="212">
        <f>ROUND(I225*H225,2)</f>
        <v>0</v>
      </c>
      <c r="BL225" s="17" t="s">
        <v>107</v>
      </c>
      <c r="BM225" s="211" t="s">
        <v>739</v>
      </c>
    </row>
    <row r="226" spans="1:65" s="12" customFormat="1" ht="20.399999999999999">
      <c r="B226" s="217"/>
      <c r="C226" s="218"/>
      <c r="D226" s="213" t="s">
        <v>205</v>
      </c>
      <c r="E226" s="219" t="s">
        <v>1</v>
      </c>
      <c r="F226" s="220" t="s">
        <v>1319</v>
      </c>
      <c r="G226" s="218"/>
      <c r="H226" s="221">
        <v>12.834</v>
      </c>
      <c r="I226" s="222"/>
      <c r="J226" s="218"/>
      <c r="K226" s="218"/>
      <c r="L226" s="223"/>
      <c r="M226" s="224"/>
      <c r="N226" s="225"/>
      <c r="O226" s="225"/>
      <c r="P226" s="225"/>
      <c r="Q226" s="225"/>
      <c r="R226" s="225"/>
      <c r="S226" s="225"/>
      <c r="T226" s="226"/>
      <c r="AT226" s="227" t="s">
        <v>205</v>
      </c>
      <c r="AU226" s="227" t="s">
        <v>92</v>
      </c>
      <c r="AV226" s="12" t="s">
        <v>92</v>
      </c>
      <c r="AW226" s="12" t="s">
        <v>38</v>
      </c>
      <c r="AX226" s="12" t="s">
        <v>84</v>
      </c>
      <c r="AY226" s="227" t="s">
        <v>151</v>
      </c>
    </row>
    <row r="227" spans="1:65" s="13" customFormat="1">
      <c r="B227" s="228"/>
      <c r="C227" s="229"/>
      <c r="D227" s="213" t="s">
        <v>205</v>
      </c>
      <c r="E227" s="230" t="s">
        <v>1</v>
      </c>
      <c r="F227" s="231" t="s">
        <v>209</v>
      </c>
      <c r="G227" s="229"/>
      <c r="H227" s="232">
        <v>12.834</v>
      </c>
      <c r="I227" s="233"/>
      <c r="J227" s="229"/>
      <c r="K227" s="229"/>
      <c r="L227" s="234"/>
      <c r="M227" s="235"/>
      <c r="N227" s="236"/>
      <c r="O227" s="236"/>
      <c r="P227" s="236"/>
      <c r="Q227" s="236"/>
      <c r="R227" s="236"/>
      <c r="S227" s="236"/>
      <c r="T227" s="237"/>
      <c r="AT227" s="238" t="s">
        <v>205</v>
      </c>
      <c r="AU227" s="238" t="s">
        <v>92</v>
      </c>
      <c r="AV227" s="13" t="s">
        <v>107</v>
      </c>
      <c r="AW227" s="13" t="s">
        <v>38</v>
      </c>
      <c r="AX227" s="13" t="s">
        <v>21</v>
      </c>
      <c r="AY227" s="238" t="s">
        <v>151</v>
      </c>
    </row>
    <row r="228" spans="1:65" s="2" customFormat="1" ht="21.75" customHeight="1">
      <c r="A228" s="34"/>
      <c r="B228" s="35"/>
      <c r="C228" s="200" t="s">
        <v>288</v>
      </c>
      <c r="D228" s="200" t="s">
        <v>152</v>
      </c>
      <c r="E228" s="201" t="s">
        <v>1320</v>
      </c>
      <c r="F228" s="202" t="s">
        <v>1321</v>
      </c>
      <c r="G228" s="203" t="s">
        <v>368</v>
      </c>
      <c r="H228" s="204">
        <v>9.1669999999999998</v>
      </c>
      <c r="I228" s="205"/>
      <c r="J228" s="206">
        <f>ROUND(I228*H228,2)</f>
        <v>0</v>
      </c>
      <c r="K228" s="202" t="s">
        <v>1</v>
      </c>
      <c r="L228" s="39"/>
      <c r="M228" s="207" t="s">
        <v>1</v>
      </c>
      <c r="N228" s="208" t="s">
        <v>49</v>
      </c>
      <c r="O228" s="71"/>
      <c r="P228" s="209">
        <f>O228*H228</f>
        <v>0</v>
      </c>
      <c r="Q228" s="209">
        <v>0</v>
      </c>
      <c r="R228" s="209">
        <f>Q228*H228</f>
        <v>0</v>
      </c>
      <c r="S228" s="209">
        <v>0</v>
      </c>
      <c r="T228" s="210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11" t="s">
        <v>107</v>
      </c>
      <c r="AT228" s="211" t="s">
        <v>152</v>
      </c>
      <c r="AU228" s="211" t="s">
        <v>92</v>
      </c>
      <c r="AY228" s="17" t="s">
        <v>151</v>
      </c>
      <c r="BE228" s="212">
        <f>IF(N228="základní",J228,0)</f>
        <v>0</v>
      </c>
      <c r="BF228" s="212">
        <f>IF(N228="snížená",J228,0)</f>
        <v>0</v>
      </c>
      <c r="BG228" s="212">
        <f>IF(N228="zákl. přenesená",J228,0)</f>
        <v>0</v>
      </c>
      <c r="BH228" s="212">
        <f>IF(N228="sníž. přenesená",J228,0)</f>
        <v>0</v>
      </c>
      <c r="BI228" s="212">
        <f>IF(N228="nulová",J228,0)</f>
        <v>0</v>
      </c>
      <c r="BJ228" s="17" t="s">
        <v>21</v>
      </c>
      <c r="BK228" s="212">
        <f>ROUND(I228*H228,2)</f>
        <v>0</v>
      </c>
      <c r="BL228" s="17" t="s">
        <v>107</v>
      </c>
      <c r="BM228" s="211" t="s">
        <v>747</v>
      </c>
    </row>
    <row r="229" spans="1:65" s="15" customFormat="1" ht="30.6">
      <c r="B229" s="251"/>
      <c r="C229" s="252"/>
      <c r="D229" s="213" t="s">
        <v>205</v>
      </c>
      <c r="E229" s="253" t="s">
        <v>1</v>
      </c>
      <c r="F229" s="254" t="s">
        <v>1322</v>
      </c>
      <c r="G229" s="252"/>
      <c r="H229" s="253" t="s">
        <v>1</v>
      </c>
      <c r="I229" s="255"/>
      <c r="J229" s="252"/>
      <c r="K229" s="252"/>
      <c r="L229" s="256"/>
      <c r="M229" s="257"/>
      <c r="N229" s="258"/>
      <c r="O229" s="258"/>
      <c r="P229" s="258"/>
      <c r="Q229" s="258"/>
      <c r="R229" s="258"/>
      <c r="S229" s="258"/>
      <c r="T229" s="259"/>
      <c r="AT229" s="260" t="s">
        <v>205</v>
      </c>
      <c r="AU229" s="260" t="s">
        <v>92</v>
      </c>
      <c r="AV229" s="15" t="s">
        <v>21</v>
      </c>
      <c r="AW229" s="15" t="s">
        <v>38</v>
      </c>
      <c r="AX229" s="15" t="s">
        <v>84</v>
      </c>
      <c r="AY229" s="260" t="s">
        <v>151</v>
      </c>
    </row>
    <row r="230" spans="1:65" s="12" customFormat="1" ht="30.6">
      <c r="B230" s="217"/>
      <c r="C230" s="218"/>
      <c r="D230" s="213" t="s">
        <v>205</v>
      </c>
      <c r="E230" s="219" t="s">
        <v>1</v>
      </c>
      <c r="F230" s="220" t="s">
        <v>1323</v>
      </c>
      <c r="G230" s="218"/>
      <c r="H230" s="221">
        <v>9.1669999999999998</v>
      </c>
      <c r="I230" s="222"/>
      <c r="J230" s="218"/>
      <c r="K230" s="218"/>
      <c r="L230" s="223"/>
      <c r="M230" s="224"/>
      <c r="N230" s="225"/>
      <c r="O230" s="225"/>
      <c r="P230" s="225"/>
      <c r="Q230" s="225"/>
      <c r="R230" s="225"/>
      <c r="S230" s="225"/>
      <c r="T230" s="226"/>
      <c r="AT230" s="227" t="s">
        <v>205</v>
      </c>
      <c r="AU230" s="227" t="s">
        <v>92</v>
      </c>
      <c r="AV230" s="12" t="s">
        <v>92</v>
      </c>
      <c r="AW230" s="12" t="s">
        <v>38</v>
      </c>
      <c r="AX230" s="12" t="s">
        <v>84</v>
      </c>
      <c r="AY230" s="227" t="s">
        <v>151</v>
      </c>
    </row>
    <row r="231" spans="1:65" s="13" customFormat="1">
      <c r="B231" s="228"/>
      <c r="C231" s="229"/>
      <c r="D231" s="213" t="s">
        <v>205</v>
      </c>
      <c r="E231" s="230" t="s">
        <v>1</v>
      </c>
      <c r="F231" s="231" t="s">
        <v>209</v>
      </c>
      <c r="G231" s="229"/>
      <c r="H231" s="232">
        <v>9.1669999999999998</v>
      </c>
      <c r="I231" s="233"/>
      <c r="J231" s="229"/>
      <c r="K231" s="229"/>
      <c r="L231" s="234"/>
      <c r="M231" s="235"/>
      <c r="N231" s="236"/>
      <c r="O231" s="236"/>
      <c r="P231" s="236"/>
      <c r="Q231" s="236"/>
      <c r="R231" s="236"/>
      <c r="S231" s="236"/>
      <c r="T231" s="237"/>
      <c r="AT231" s="238" t="s">
        <v>205</v>
      </c>
      <c r="AU231" s="238" t="s">
        <v>92</v>
      </c>
      <c r="AV231" s="13" t="s">
        <v>107</v>
      </c>
      <c r="AW231" s="13" t="s">
        <v>38</v>
      </c>
      <c r="AX231" s="13" t="s">
        <v>21</v>
      </c>
      <c r="AY231" s="238" t="s">
        <v>151</v>
      </c>
    </row>
    <row r="232" spans="1:65" s="11" customFormat="1" ht="22.8" customHeight="1">
      <c r="B232" s="186"/>
      <c r="C232" s="187"/>
      <c r="D232" s="188" t="s">
        <v>83</v>
      </c>
      <c r="E232" s="249" t="s">
        <v>1324</v>
      </c>
      <c r="F232" s="249" t="s">
        <v>1325</v>
      </c>
      <c r="G232" s="187"/>
      <c r="H232" s="187"/>
      <c r="I232" s="190"/>
      <c r="J232" s="250">
        <f>BK232</f>
        <v>0</v>
      </c>
      <c r="K232" s="187"/>
      <c r="L232" s="192"/>
      <c r="M232" s="193"/>
      <c r="N232" s="194"/>
      <c r="O232" s="194"/>
      <c r="P232" s="195">
        <f>SUM(P233:P235)</f>
        <v>0</v>
      </c>
      <c r="Q232" s="194"/>
      <c r="R232" s="195">
        <f>SUM(R233:R235)</f>
        <v>0</v>
      </c>
      <c r="S232" s="194"/>
      <c r="T232" s="196">
        <f>SUM(T233:T235)</f>
        <v>0</v>
      </c>
      <c r="AR232" s="197" t="s">
        <v>21</v>
      </c>
      <c r="AT232" s="198" t="s">
        <v>83</v>
      </c>
      <c r="AU232" s="198" t="s">
        <v>21</v>
      </c>
      <c r="AY232" s="197" t="s">
        <v>151</v>
      </c>
      <c r="BK232" s="199">
        <f>SUM(BK233:BK235)</f>
        <v>0</v>
      </c>
    </row>
    <row r="233" spans="1:65" s="2" customFormat="1" ht="16.5" customHeight="1">
      <c r="A233" s="34"/>
      <c r="B233" s="35"/>
      <c r="C233" s="200" t="s">
        <v>292</v>
      </c>
      <c r="D233" s="200" t="s">
        <v>152</v>
      </c>
      <c r="E233" s="201" t="s">
        <v>1326</v>
      </c>
      <c r="F233" s="202" t="s">
        <v>1327</v>
      </c>
      <c r="G233" s="203" t="s">
        <v>203</v>
      </c>
      <c r="H233" s="204">
        <v>24</v>
      </c>
      <c r="I233" s="205"/>
      <c r="J233" s="206">
        <f>ROUND(I233*H233,2)</f>
        <v>0</v>
      </c>
      <c r="K233" s="202" t="s">
        <v>1</v>
      </c>
      <c r="L233" s="39"/>
      <c r="M233" s="207" t="s">
        <v>1</v>
      </c>
      <c r="N233" s="208" t="s">
        <v>49</v>
      </c>
      <c r="O233" s="71"/>
      <c r="P233" s="209">
        <f>O233*H233</f>
        <v>0</v>
      </c>
      <c r="Q233" s="209">
        <v>0</v>
      </c>
      <c r="R233" s="209">
        <f>Q233*H233</f>
        <v>0</v>
      </c>
      <c r="S233" s="209">
        <v>0</v>
      </c>
      <c r="T233" s="210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11" t="s">
        <v>107</v>
      </c>
      <c r="AT233" s="211" t="s">
        <v>152</v>
      </c>
      <c r="AU233" s="211" t="s">
        <v>92</v>
      </c>
      <c r="AY233" s="17" t="s">
        <v>151</v>
      </c>
      <c r="BE233" s="212">
        <f>IF(N233="základní",J233,0)</f>
        <v>0</v>
      </c>
      <c r="BF233" s="212">
        <f>IF(N233="snížená",J233,0)</f>
        <v>0</v>
      </c>
      <c r="BG233" s="212">
        <f>IF(N233="zákl. přenesená",J233,0)</f>
        <v>0</v>
      </c>
      <c r="BH233" s="212">
        <f>IF(N233="sníž. přenesená",J233,0)</f>
        <v>0</v>
      </c>
      <c r="BI233" s="212">
        <f>IF(N233="nulová",J233,0)</f>
        <v>0</v>
      </c>
      <c r="BJ233" s="17" t="s">
        <v>21</v>
      </c>
      <c r="BK233" s="212">
        <f>ROUND(I233*H233,2)</f>
        <v>0</v>
      </c>
      <c r="BL233" s="17" t="s">
        <v>107</v>
      </c>
      <c r="BM233" s="211" t="s">
        <v>757</v>
      </c>
    </row>
    <row r="234" spans="1:65" s="12" customFormat="1">
      <c r="B234" s="217"/>
      <c r="C234" s="218"/>
      <c r="D234" s="213" t="s">
        <v>205</v>
      </c>
      <c r="E234" s="219" t="s">
        <v>1</v>
      </c>
      <c r="F234" s="220" t="s">
        <v>1328</v>
      </c>
      <c r="G234" s="218"/>
      <c r="H234" s="221">
        <v>24</v>
      </c>
      <c r="I234" s="222"/>
      <c r="J234" s="218"/>
      <c r="K234" s="218"/>
      <c r="L234" s="223"/>
      <c r="M234" s="224"/>
      <c r="N234" s="225"/>
      <c r="O234" s="225"/>
      <c r="P234" s="225"/>
      <c r="Q234" s="225"/>
      <c r="R234" s="225"/>
      <c r="S234" s="225"/>
      <c r="T234" s="226"/>
      <c r="AT234" s="227" t="s">
        <v>205</v>
      </c>
      <c r="AU234" s="227" t="s">
        <v>92</v>
      </c>
      <c r="AV234" s="12" t="s">
        <v>92</v>
      </c>
      <c r="AW234" s="12" t="s">
        <v>38</v>
      </c>
      <c r="AX234" s="12" t="s">
        <v>84</v>
      </c>
      <c r="AY234" s="227" t="s">
        <v>151</v>
      </c>
    </row>
    <row r="235" spans="1:65" s="13" customFormat="1">
      <c r="B235" s="228"/>
      <c r="C235" s="229"/>
      <c r="D235" s="213" t="s">
        <v>205</v>
      </c>
      <c r="E235" s="230" t="s">
        <v>1</v>
      </c>
      <c r="F235" s="231" t="s">
        <v>209</v>
      </c>
      <c r="G235" s="229"/>
      <c r="H235" s="232">
        <v>24</v>
      </c>
      <c r="I235" s="233"/>
      <c r="J235" s="229"/>
      <c r="K235" s="229"/>
      <c r="L235" s="234"/>
      <c r="M235" s="235"/>
      <c r="N235" s="236"/>
      <c r="O235" s="236"/>
      <c r="P235" s="236"/>
      <c r="Q235" s="236"/>
      <c r="R235" s="236"/>
      <c r="S235" s="236"/>
      <c r="T235" s="237"/>
      <c r="AT235" s="238" t="s">
        <v>205</v>
      </c>
      <c r="AU235" s="238" t="s">
        <v>92</v>
      </c>
      <c r="AV235" s="13" t="s">
        <v>107</v>
      </c>
      <c r="AW235" s="13" t="s">
        <v>38</v>
      </c>
      <c r="AX235" s="13" t="s">
        <v>21</v>
      </c>
      <c r="AY235" s="238" t="s">
        <v>151</v>
      </c>
    </row>
    <row r="236" spans="1:65" s="11" customFormat="1" ht="22.8" customHeight="1">
      <c r="B236" s="186"/>
      <c r="C236" s="187"/>
      <c r="D236" s="188" t="s">
        <v>83</v>
      </c>
      <c r="E236" s="249" t="s">
        <v>1329</v>
      </c>
      <c r="F236" s="249" t="s">
        <v>1330</v>
      </c>
      <c r="G236" s="187"/>
      <c r="H236" s="187"/>
      <c r="I236" s="190"/>
      <c r="J236" s="250">
        <f>BK236</f>
        <v>0</v>
      </c>
      <c r="K236" s="187"/>
      <c r="L236" s="192"/>
      <c r="M236" s="193"/>
      <c r="N236" s="194"/>
      <c r="O236" s="194"/>
      <c r="P236" s="195">
        <f>SUM(P237:P242)</f>
        <v>0</v>
      </c>
      <c r="Q236" s="194"/>
      <c r="R236" s="195">
        <f>SUM(R237:R242)</f>
        <v>0</v>
      </c>
      <c r="S236" s="194"/>
      <c r="T236" s="196">
        <f>SUM(T237:T242)</f>
        <v>0</v>
      </c>
      <c r="AR236" s="197" t="s">
        <v>21</v>
      </c>
      <c r="AT236" s="198" t="s">
        <v>83</v>
      </c>
      <c r="AU236" s="198" t="s">
        <v>21</v>
      </c>
      <c r="AY236" s="197" t="s">
        <v>151</v>
      </c>
      <c r="BK236" s="199">
        <f>SUM(BK237:BK242)</f>
        <v>0</v>
      </c>
    </row>
    <row r="237" spans="1:65" s="2" customFormat="1" ht="21.75" customHeight="1">
      <c r="A237" s="34"/>
      <c r="B237" s="35"/>
      <c r="C237" s="265" t="s">
        <v>298</v>
      </c>
      <c r="D237" s="265" t="s">
        <v>532</v>
      </c>
      <c r="E237" s="266" t="s">
        <v>1326</v>
      </c>
      <c r="F237" s="267" t="s">
        <v>1331</v>
      </c>
      <c r="G237" s="268" t="s">
        <v>203</v>
      </c>
      <c r="H237" s="269">
        <v>785</v>
      </c>
      <c r="I237" s="270"/>
      <c r="J237" s="271">
        <f>ROUND(I237*H237,2)</f>
        <v>0</v>
      </c>
      <c r="K237" s="267" t="s">
        <v>1</v>
      </c>
      <c r="L237" s="272"/>
      <c r="M237" s="273" t="s">
        <v>1</v>
      </c>
      <c r="N237" s="274" t="s">
        <v>49</v>
      </c>
      <c r="O237" s="71"/>
      <c r="P237" s="209">
        <f>O237*H237</f>
        <v>0</v>
      </c>
      <c r="Q237" s="209">
        <v>0</v>
      </c>
      <c r="R237" s="209">
        <f>Q237*H237</f>
        <v>0</v>
      </c>
      <c r="S237" s="209">
        <v>0</v>
      </c>
      <c r="T237" s="210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11" t="s">
        <v>119</v>
      </c>
      <c r="AT237" s="211" t="s">
        <v>532</v>
      </c>
      <c r="AU237" s="211" t="s">
        <v>92</v>
      </c>
      <c r="AY237" s="17" t="s">
        <v>151</v>
      </c>
      <c r="BE237" s="212">
        <f>IF(N237="základní",J237,0)</f>
        <v>0</v>
      </c>
      <c r="BF237" s="212">
        <f>IF(N237="snížená",J237,0)</f>
        <v>0</v>
      </c>
      <c r="BG237" s="212">
        <f>IF(N237="zákl. přenesená",J237,0)</f>
        <v>0</v>
      </c>
      <c r="BH237" s="212">
        <f>IF(N237="sníž. přenesená",J237,0)</f>
        <v>0</v>
      </c>
      <c r="BI237" s="212">
        <f>IF(N237="nulová",J237,0)</f>
        <v>0</v>
      </c>
      <c r="BJ237" s="17" t="s">
        <v>21</v>
      </c>
      <c r="BK237" s="212">
        <f>ROUND(I237*H237,2)</f>
        <v>0</v>
      </c>
      <c r="BL237" s="17" t="s">
        <v>107</v>
      </c>
      <c r="BM237" s="211" t="s">
        <v>767</v>
      </c>
    </row>
    <row r="238" spans="1:65" s="12" customFormat="1">
      <c r="B238" s="217"/>
      <c r="C238" s="218"/>
      <c r="D238" s="213" t="s">
        <v>205</v>
      </c>
      <c r="E238" s="219" t="s">
        <v>1</v>
      </c>
      <c r="F238" s="220" t="s">
        <v>1332</v>
      </c>
      <c r="G238" s="218"/>
      <c r="H238" s="221">
        <v>785</v>
      </c>
      <c r="I238" s="222"/>
      <c r="J238" s="218"/>
      <c r="K238" s="218"/>
      <c r="L238" s="223"/>
      <c r="M238" s="224"/>
      <c r="N238" s="225"/>
      <c r="O238" s="225"/>
      <c r="P238" s="225"/>
      <c r="Q238" s="225"/>
      <c r="R238" s="225"/>
      <c r="S238" s="225"/>
      <c r="T238" s="226"/>
      <c r="AT238" s="227" t="s">
        <v>205</v>
      </c>
      <c r="AU238" s="227" t="s">
        <v>92</v>
      </c>
      <c r="AV238" s="12" t="s">
        <v>92</v>
      </c>
      <c r="AW238" s="12" t="s">
        <v>38</v>
      </c>
      <c r="AX238" s="12" t="s">
        <v>84</v>
      </c>
      <c r="AY238" s="227" t="s">
        <v>151</v>
      </c>
    </row>
    <row r="239" spans="1:65" s="13" customFormat="1">
      <c r="B239" s="228"/>
      <c r="C239" s="229"/>
      <c r="D239" s="213" t="s">
        <v>205</v>
      </c>
      <c r="E239" s="230" t="s">
        <v>1</v>
      </c>
      <c r="F239" s="231" t="s">
        <v>209</v>
      </c>
      <c r="G239" s="229"/>
      <c r="H239" s="232">
        <v>785</v>
      </c>
      <c r="I239" s="233"/>
      <c r="J239" s="229"/>
      <c r="K239" s="229"/>
      <c r="L239" s="234"/>
      <c r="M239" s="235"/>
      <c r="N239" s="236"/>
      <c r="O239" s="236"/>
      <c r="P239" s="236"/>
      <c r="Q239" s="236"/>
      <c r="R239" s="236"/>
      <c r="S239" s="236"/>
      <c r="T239" s="237"/>
      <c r="AT239" s="238" t="s">
        <v>205</v>
      </c>
      <c r="AU239" s="238" t="s">
        <v>92</v>
      </c>
      <c r="AV239" s="13" t="s">
        <v>107</v>
      </c>
      <c r="AW239" s="13" t="s">
        <v>38</v>
      </c>
      <c r="AX239" s="13" t="s">
        <v>21</v>
      </c>
      <c r="AY239" s="238" t="s">
        <v>151</v>
      </c>
    </row>
    <row r="240" spans="1:65" s="2" customFormat="1" ht="21.75" customHeight="1">
      <c r="A240" s="34"/>
      <c r="B240" s="35"/>
      <c r="C240" s="265" t="s">
        <v>303</v>
      </c>
      <c r="D240" s="265" t="s">
        <v>532</v>
      </c>
      <c r="E240" s="266" t="s">
        <v>1333</v>
      </c>
      <c r="F240" s="267" t="s">
        <v>1334</v>
      </c>
      <c r="G240" s="268" t="s">
        <v>203</v>
      </c>
      <c r="H240" s="269">
        <v>785</v>
      </c>
      <c r="I240" s="270"/>
      <c r="J240" s="271">
        <f>ROUND(I240*H240,2)</f>
        <v>0</v>
      </c>
      <c r="K240" s="267" t="s">
        <v>1</v>
      </c>
      <c r="L240" s="272"/>
      <c r="M240" s="273" t="s">
        <v>1</v>
      </c>
      <c r="N240" s="274" t="s">
        <v>49</v>
      </c>
      <c r="O240" s="71"/>
      <c r="P240" s="209">
        <f>O240*H240</f>
        <v>0</v>
      </c>
      <c r="Q240" s="209">
        <v>0</v>
      </c>
      <c r="R240" s="209">
        <f>Q240*H240</f>
        <v>0</v>
      </c>
      <c r="S240" s="209">
        <v>0</v>
      </c>
      <c r="T240" s="210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11" t="s">
        <v>119</v>
      </c>
      <c r="AT240" s="211" t="s">
        <v>532</v>
      </c>
      <c r="AU240" s="211" t="s">
        <v>92</v>
      </c>
      <c r="AY240" s="17" t="s">
        <v>151</v>
      </c>
      <c r="BE240" s="212">
        <f>IF(N240="základní",J240,0)</f>
        <v>0</v>
      </c>
      <c r="BF240" s="212">
        <f>IF(N240="snížená",J240,0)</f>
        <v>0</v>
      </c>
      <c r="BG240" s="212">
        <f>IF(N240="zákl. přenesená",J240,0)</f>
        <v>0</v>
      </c>
      <c r="BH240" s="212">
        <f>IF(N240="sníž. přenesená",J240,0)</f>
        <v>0</v>
      </c>
      <c r="BI240" s="212">
        <f>IF(N240="nulová",J240,0)</f>
        <v>0</v>
      </c>
      <c r="BJ240" s="17" t="s">
        <v>21</v>
      </c>
      <c r="BK240" s="212">
        <f>ROUND(I240*H240,2)</f>
        <v>0</v>
      </c>
      <c r="BL240" s="17" t="s">
        <v>107</v>
      </c>
      <c r="BM240" s="211" t="s">
        <v>775</v>
      </c>
    </row>
    <row r="241" spans="1:65" s="12" customFormat="1">
      <c r="B241" s="217"/>
      <c r="C241" s="218"/>
      <c r="D241" s="213" t="s">
        <v>205</v>
      </c>
      <c r="E241" s="219" t="s">
        <v>1</v>
      </c>
      <c r="F241" s="220" t="s">
        <v>1335</v>
      </c>
      <c r="G241" s="218"/>
      <c r="H241" s="221">
        <v>785</v>
      </c>
      <c r="I241" s="222"/>
      <c r="J241" s="218"/>
      <c r="K241" s="218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205</v>
      </c>
      <c r="AU241" s="227" t="s">
        <v>92</v>
      </c>
      <c r="AV241" s="12" t="s">
        <v>92</v>
      </c>
      <c r="AW241" s="12" t="s">
        <v>38</v>
      </c>
      <c r="AX241" s="12" t="s">
        <v>84</v>
      </c>
      <c r="AY241" s="227" t="s">
        <v>151</v>
      </c>
    </row>
    <row r="242" spans="1:65" s="13" customFormat="1">
      <c r="B242" s="228"/>
      <c r="C242" s="229"/>
      <c r="D242" s="213" t="s">
        <v>205</v>
      </c>
      <c r="E242" s="230" t="s">
        <v>1</v>
      </c>
      <c r="F242" s="231" t="s">
        <v>209</v>
      </c>
      <c r="G242" s="229"/>
      <c r="H242" s="232">
        <v>785</v>
      </c>
      <c r="I242" s="233"/>
      <c r="J242" s="229"/>
      <c r="K242" s="229"/>
      <c r="L242" s="234"/>
      <c r="M242" s="235"/>
      <c r="N242" s="236"/>
      <c r="O242" s="236"/>
      <c r="P242" s="236"/>
      <c r="Q242" s="236"/>
      <c r="R242" s="236"/>
      <c r="S242" s="236"/>
      <c r="T242" s="237"/>
      <c r="AT242" s="238" t="s">
        <v>205</v>
      </c>
      <c r="AU242" s="238" t="s">
        <v>92</v>
      </c>
      <c r="AV242" s="13" t="s">
        <v>107</v>
      </c>
      <c r="AW242" s="13" t="s">
        <v>38</v>
      </c>
      <c r="AX242" s="13" t="s">
        <v>21</v>
      </c>
      <c r="AY242" s="238" t="s">
        <v>151</v>
      </c>
    </row>
    <row r="243" spans="1:65" s="11" customFormat="1" ht="22.8" customHeight="1">
      <c r="B243" s="186"/>
      <c r="C243" s="187"/>
      <c r="D243" s="188" t="s">
        <v>83</v>
      </c>
      <c r="E243" s="249" t="s">
        <v>1336</v>
      </c>
      <c r="F243" s="249" t="s">
        <v>1337</v>
      </c>
      <c r="G243" s="187"/>
      <c r="H243" s="187"/>
      <c r="I243" s="190"/>
      <c r="J243" s="250">
        <f>BK243</f>
        <v>0</v>
      </c>
      <c r="K243" s="187"/>
      <c r="L243" s="192"/>
      <c r="M243" s="193"/>
      <c r="N243" s="194"/>
      <c r="O243" s="194"/>
      <c r="P243" s="195">
        <f>SUM(P244:P272)</f>
        <v>0</v>
      </c>
      <c r="Q243" s="194"/>
      <c r="R243" s="195">
        <f>SUM(R244:R272)</f>
        <v>48.54</v>
      </c>
      <c r="S243" s="194"/>
      <c r="T243" s="196">
        <f>SUM(T244:T272)</f>
        <v>0</v>
      </c>
      <c r="AR243" s="197" t="s">
        <v>21</v>
      </c>
      <c r="AT243" s="198" t="s">
        <v>83</v>
      </c>
      <c r="AU243" s="198" t="s">
        <v>21</v>
      </c>
      <c r="AY243" s="197" t="s">
        <v>151</v>
      </c>
      <c r="BK243" s="199">
        <f>SUM(BK244:BK272)</f>
        <v>0</v>
      </c>
    </row>
    <row r="244" spans="1:65" s="2" customFormat="1" ht="21.75" customHeight="1">
      <c r="A244" s="34"/>
      <c r="B244" s="35"/>
      <c r="C244" s="200" t="s">
        <v>632</v>
      </c>
      <c r="D244" s="200" t="s">
        <v>152</v>
      </c>
      <c r="E244" s="201" t="s">
        <v>1338</v>
      </c>
      <c r="F244" s="202" t="s">
        <v>1339</v>
      </c>
      <c r="G244" s="203" t="s">
        <v>319</v>
      </c>
      <c r="H244" s="204">
        <v>356</v>
      </c>
      <c r="I244" s="205"/>
      <c r="J244" s="206">
        <f>ROUND(I244*H244,2)</f>
        <v>0</v>
      </c>
      <c r="K244" s="202" t="s">
        <v>1</v>
      </c>
      <c r="L244" s="39"/>
      <c r="M244" s="207" t="s">
        <v>1</v>
      </c>
      <c r="N244" s="208" t="s">
        <v>49</v>
      </c>
      <c r="O244" s="71"/>
      <c r="P244" s="209">
        <f>O244*H244</f>
        <v>0</v>
      </c>
      <c r="Q244" s="209">
        <v>0</v>
      </c>
      <c r="R244" s="209">
        <f>Q244*H244</f>
        <v>0</v>
      </c>
      <c r="S244" s="209">
        <v>0</v>
      </c>
      <c r="T244" s="210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11" t="s">
        <v>107</v>
      </c>
      <c r="AT244" s="211" t="s">
        <v>152</v>
      </c>
      <c r="AU244" s="211" t="s">
        <v>92</v>
      </c>
      <c r="AY244" s="17" t="s">
        <v>151</v>
      </c>
      <c r="BE244" s="212">
        <f>IF(N244="základní",J244,0)</f>
        <v>0</v>
      </c>
      <c r="BF244" s="212">
        <f>IF(N244="snížená",J244,0)</f>
        <v>0</v>
      </c>
      <c r="BG244" s="212">
        <f>IF(N244="zákl. přenesená",J244,0)</f>
        <v>0</v>
      </c>
      <c r="BH244" s="212">
        <f>IF(N244="sníž. přenesená",J244,0)</f>
        <v>0</v>
      </c>
      <c r="BI244" s="212">
        <f>IF(N244="nulová",J244,0)</f>
        <v>0</v>
      </c>
      <c r="BJ244" s="17" t="s">
        <v>21</v>
      </c>
      <c r="BK244" s="212">
        <f>ROUND(I244*H244,2)</f>
        <v>0</v>
      </c>
      <c r="BL244" s="17" t="s">
        <v>107</v>
      </c>
      <c r="BM244" s="211" t="s">
        <v>937</v>
      </c>
    </row>
    <row r="245" spans="1:65" s="12" customFormat="1">
      <c r="B245" s="217"/>
      <c r="C245" s="218"/>
      <c r="D245" s="213" t="s">
        <v>205</v>
      </c>
      <c r="E245" s="219" t="s">
        <v>1</v>
      </c>
      <c r="F245" s="220" t="s">
        <v>1340</v>
      </c>
      <c r="G245" s="218"/>
      <c r="H245" s="221">
        <v>356</v>
      </c>
      <c r="I245" s="222"/>
      <c r="J245" s="218"/>
      <c r="K245" s="218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205</v>
      </c>
      <c r="AU245" s="227" t="s">
        <v>92</v>
      </c>
      <c r="AV245" s="12" t="s">
        <v>92</v>
      </c>
      <c r="AW245" s="12" t="s">
        <v>38</v>
      </c>
      <c r="AX245" s="12" t="s">
        <v>84</v>
      </c>
      <c r="AY245" s="227" t="s">
        <v>151</v>
      </c>
    </row>
    <row r="246" spans="1:65" s="13" customFormat="1">
      <c r="B246" s="228"/>
      <c r="C246" s="229"/>
      <c r="D246" s="213" t="s">
        <v>205</v>
      </c>
      <c r="E246" s="230" t="s">
        <v>1</v>
      </c>
      <c r="F246" s="231" t="s">
        <v>209</v>
      </c>
      <c r="G246" s="229"/>
      <c r="H246" s="232">
        <v>356</v>
      </c>
      <c r="I246" s="233"/>
      <c r="J246" s="229"/>
      <c r="K246" s="229"/>
      <c r="L246" s="234"/>
      <c r="M246" s="235"/>
      <c r="N246" s="236"/>
      <c r="O246" s="236"/>
      <c r="P246" s="236"/>
      <c r="Q246" s="236"/>
      <c r="R246" s="236"/>
      <c r="S246" s="236"/>
      <c r="T246" s="237"/>
      <c r="AT246" s="238" t="s">
        <v>205</v>
      </c>
      <c r="AU246" s="238" t="s">
        <v>92</v>
      </c>
      <c r="AV246" s="13" t="s">
        <v>107</v>
      </c>
      <c r="AW246" s="13" t="s">
        <v>38</v>
      </c>
      <c r="AX246" s="13" t="s">
        <v>21</v>
      </c>
      <c r="AY246" s="238" t="s">
        <v>151</v>
      </c>
    </row>
    <row r="247" spans="1:65" s="2" customFormat="1" ht="21.75" customHeight="1">
      <c r="A247" s="34"/>
      <c r="B247" s="35"/>
      <c r="C247" s="200" t="s">
        <v>636</v>
      </c>
      <c r="D247" s="200" t="s">
        <v>152</v>
      </c>
      <c r="E247" s="201" t="s">
        <v>1341</v>
      </c>
      <c r="F247" s="202" t="s">
        <v>1342</v>
      </c>
      <c r="G247" s="203" t="s">
        <v>319</v>
      </c>
      <c r="H247" s="204">
        <v>356</v>
      </c>
      <c r="I247" s="205"/>
      <c r="J247" s="206">
        <f>ROUND(I247*H247,2)</f>
        <v>0</v>
      </c>
      <c r="K247" s="202" t="s">
        <v>1</v>
      </c>
      <c r="L247" s="39"/>
      <c r="M247" s="207" t="s">
        <v>1</v>
      </c>
      <c r="N247" s="208" t="s">
        <v>49</v>
      </c>
      <c r="O247" s="71"/>
      <c r="P247" s="209">
        <f>O247*H247</f>
        <v>0</v>
      </c>
      <c r="Q247" s="209">
        <v>0</v>
      </c>
      <c r="R247" s="209">
        <f>Q247*H247</f>
        <v>0</v>
      </c>
      <c r="S247" s="209">
        <v>0</v>
      </c>
      <c r="T247" s="210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1" t="s">
        <v>107</v>
      </c>
      <c r="AT247" s="211" t="s">
        <v>152</v>
      </c>
      <c r="AU247" s="211" t="s">
        <v>92</v>
      </c>
      <c r="AY247" s="17" t="s">
        <v>151</v>
      </c>
      <c r="BE247" s="212">
        <f>IF(N247="základní",J247,0)</f>
        <v>0</v>
      </c>
      <c r="BF247" s="212">
        <f>IF(N247="snížená",J247,0)</f>
        <v>0</v>
      </c>
      <c r="BG247" s="212">
        <f>IF(N247="zákl. přenesená",J247,0)</f>
        <v>0</v>
      </c>
      <c r="BH247" s="212">
        <f>IF(N247="sníž. přenesená",J247,0)</f>
        <v>0</v>
      </c>
      <c r="BI247" s="212">
        <f>IF(N247="nulová",J247,0)</f>
        <v>0</v>
      </c>
      <c r="BJ247" s="17" t="s">
        <v>21</v>
      </c>
      <c r="BK247" s="212">
        <f>ROUND(I247*H247,2)</f>
        <v>0</v>
      </c>
      <c r="BL247" s="17" t="s">
        <v>107</v>
      </c>
      <c r="BM247" s="211" t="s">
        <v>941</v>
      </c>
    </row>
    <row r="248" spans="1:65" s="12" customFormat="1">
      <c r="B248" s="217"/>
      <c r="C248" s="218"/>
      <c r="D248" s="213" t="s">
        <v>205</v>
      </c>
      <c r="E248" s="219" t="s">
        <v>1</v>
      </c>
      <c r="F248" s="220" t="s">
        <v>1340</v>
      </c>
      <c r="G248" s="218"/>
      <c r="H248" s="221">
        <v>356</v>
      </c>
      <c r="I248" s="222"/>
      <c r="J248" s="218"/>
      <c r="K248" s="218"/>
      <c r="L248" s="223"/>
      <c r="M248" s="224"/>
      <c r="N248" s="225"/>
      <c r="O248" s="225"/>
      <c r="P248" s="225"/>
      <c r="Q248" s="225"/>
      <c r="R248" s="225"/>
      <c r="S248" s="225"/>
      <c r="T248" s="226"/>
      <c r="AT248" s="227" t="s">
        <v>205</v>
      </c>
      <c r="AU248" s="227" t="s">
        <v>92</v>
      </c>
      <c r="AV248" s="12" t="s">
        <v>92</v>
      </c>
      <c r="AW248" s="12" t="s">
        <v>38</v>
      </c>
      <c r="AX248" s="12" t="s">
        <v>84</v>
      </c>
      <c r="AY248" s="227" t="s">
        <v>151</v>
      </c>
    </row>
    <row r="249" spans="1:65" s="13" customFormat="1">
      <c r="B249" s="228"/>
      <c r="C249" s="229"/>
      <c r="D249" s="213" t="s">
        <v>205</v>
      </c>
      <c r="E249" s="230" t="s">
        <v>1</v>
      </c>
      <c r="F249" s="231" t="s">
        <v>209</v>
      </c>
      <c r="G249" s="229"/>
      <c r="H249" s="232">
        <v>356</v>
      </c>
      <c r="I249" s="233"/>
      <c r="J249" s="229"/>
      <c r="K249" s="229"/>
      <c r="L249" s="234"/>
      <c r="M249" s="235"/>
      <c r="N249" s="236"/>
      <c r="O249" s="236"/>
      <c r="P249" s="236"/>
      <c r="Q249" s="236"/>
      <c r="R249" s="236"/>
      <c r="S249" s="236"/>
      <c r="T249" s="237"/>
      <c r="AT249" s="238" t="s">
        <v>205</v>
      </c>
      <c r="AU249" s="238" t="s">
        <v>92</v>
      </c>
      <c r="AV249" s="13" t="s">
        <v>107</v>
      </c>
      <c r="AW249" s="13" t="s">
        <v>38</v>
      </c>
      <c r="AX249" s="13" t="s">
        <v>21</v>
      </c>
      <c r="AY249" s="238" t="s">
        <v>151</v>
      </c>
    </row>
    <row r="250" spans="1:65" s="2" customFormat="1" ht="16.5" customHeight="1">
      <c r="A250" s="34"/>
      <c r="B250" s="35"/>
      <c r="C250" s="200" t="s">
        <v>640</v>
      </c>
      <c r="D250" s="200" t="s">
        <v>152</v>
      </c>
      <c r="E250" s="201" t="s">
        <v>1343</v>
      </c>
      <c r="F250" s="202" t="s">
        <v>1344</v>
      </c>
      <c r="G250" s="203" t="s">
        <v>203</v>
      </c>
      <c r="H250" s="204">
        <v>1594</v>
      </c>
      <c r="I250" s="205"/>
      <c r="J250" s="206">
        <f>ROUND(I250*H250,2)</f>
        <v>0</v>
      </c>
      <c r="K250" s="202" t="s">
        <v>1</v>
      </c>
      <c r="L250" s="39"/>
      <c r="M250" s="207" t="s">
        <v>1</v>
      </c>
      <c r="N250" s="208" t="s">
        <v>49</v>
      </c>
      <c r="O250" s="71"/>
      <c r="P250" s="209">
        <f>O250*H250</f>
        <v>0</v>
      </c>
      <c r="Q250" s="209">
        <v>0</v>
      </c>
      <c r="R250" s="209">
        <f>Q250*H250</f>
        <v>0</v>
      </c>
      <c r="S250" s="209">
        <v>0</v>
      </c>
      <c r="T250" s="210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11" t="s">
        <v>107</v>
      </c>
      <c r="AT250" s="211" t="s">
        <v>152</v>
      </c>
      <c r="AU250" s="211" t="s">
        <v>92</v>
      </c>
      <c r="AY250" s="17" t="s">
        <v>151</v>
      </c>
      <c r="BE250" s="212">
        <f>IF(N250="základní",J250,0)</f>
        <v>0</v>
      </c>
      <c r="BF250" s="212">
        <f>IF(N250="snížená",J250,0)</f>
        <v>0</v>
      </c>
      <c r="BG250" s="212">
        <f>IF(N250="zákl. přenesená",J250,0)</f>
        <v>0</v>
      </c>
      <c r="BH250" s="212">
        <f>IF(N250="sníž. přenesená",J250,0)</f>
        <v>0</v>
      </c>
      <c r="BI250" s="212">
        <f>IF(N250="nulová",J250,0)</f>
        <v>0</v>
      </c>
      <c r="BJ250" s="17" t="s">
        <v>21</v>
      </c>
      <c r="BK250" s="212">
        <f>ROUND(I250*H250,2)</f>
        <v>0</v>
      </c>
      <c r="BL250" s="17" t="s">
        <v>107</v>
      </c>
      <c r="BM250" s="211" t="s">
        <v>1034</v>
      </c>
    </row>
    <row r="251" spans="1:65" s="12" customFormat="1">
      <c r="B251" s="217"/>
      <c r="C251" s="218"/>
      <c r="D251" s="213" t="s">
        <v>205</v>
      </c>
      <c r="E251" s="219" t="s">
        <v>1</v>
      </c>
      <c r="F251" s="220" t="s">
        <v>1345</v>
      </c>
      <c r="G251" s="218"/>
      <c r="H251" s="221">
        <v>1570</v>
      </c>
      <c r="I251" s="222"/>
      <c r="J251" s="218"/>
      <c r="K251" s="218"/>
      <c r="L251" s="223"/>
      <c r="M251" s="224"/>
      <c r="N251" s="225"/>
      <c r="O251" s="225"/>
      <c r="P251" s="225"/>
      <c r="Q251" s="225"/>
      <c r="R251" s="225"/>
      <c r="S251" s="225"/>
      <c r="T251" s="226"/>
      <c r="AT251" s="227" t="s">
        <v>205</v>
      </c>
      <c r="AU251" s="227" t="s">
        <v>92</v>
      </c>
      <c r="AV251" s="12" t="s">
        <v>92</v>
      </c>
      <c r="AW251" s="12" t="s">
        <v>38</v>
      </c>
      <c r="AX251" s="12" t="s">
        <v>84</v>
      </c>
      <c r="AY251" s="227" t="s">
        <v>151</v>
      </c>
    </row>
    <row r="252" spans="1:65" s="12" customFormat="1">
      <c r="B252" s="217"/>
      <c r="C252" s="218"/>
      <c r="D252" s="213" t="s">
        <v>205</v>
      </c>
      <c r="E252" s="219" t="s">
        <v>1</v>
      </c>
      <c r="F252" s="220" t="s">
        <v>1346</v>
      </c>
      <c r="G252" s="218"/>
      <c r="H252" s="221">
        <v>24</v>
      </c>
      <c r="I252" s="222"/>
      <c r="J252" s="218"/>
      <c r="K252" s="218"/>
      <c r="L252" s="223"/>
      <c r="M252" s="224"/>
      <c r="N252" s="225"/>
      <c r="O252" s="225"/>
      <c r="P252" s="225"/>
      <c r="Q252" s="225"/>
      <c r="R252" s="225"/>
      <c r="S252" s="225"/>
      <c r="T252" s="226"/>
      <c r="AT252" s="227" t="s">
        <v>205</v>
      </c>
      <c r="AU252" s="227" t="s">
        <v>92</v>
      </c>
      <c r="AV252" s="12" t="s">
        <v>92</v>
      </c>
      <c r="AW252" s="12" t="s">
        <v>38</v>
      </c>
      <c r="AX252" s="12" t="s">
        <v>84</v>
      </c>
      <c r="AY252" s="227" t="s">
        <v>151</v>
      </c>
    </row>
    <row r="253" spans="1:65" s="13" customFormat="1">
      <c r="B253" s="228"/>
      <c r="C253" s="229"/>
      <c r="D253" s="213" t="s">
        <v>205</v>
      </c>
      <c r="E253" s="230" t="s">
        <v>1</v>
      </c>
      <c r="F253" s="231" t="s">
        <v>209</v>
      </c>
      <c r="G253" s="229"/>
      <c r="H253" s="232">
        <v>1594</v>
      </c>
      <c r="I253" s="233"/>
      <c r="J253" s="229"/>
      <c r="K253" s="229"/>
      <c r="L253" s="234"/>
      <c r="M253" s="235"/>
      <c r="N253" s="236"/>
      <c r="O253" s="236"/>
      <c r="P253" s="236"/>
      <c r="Q253" s="236"/>
      <c r="R253" s="236"/>
      <c r="S253" s="236"/>
      <c r="T253" s="237"/>
      <c r="AT253" s="238" t="s">
        <v>205</v>
      </c>
      <c r="AU253" s="238" t="s">
        <v>92</v>
      </c>
      <c r="AV253" s="13" t="s">
        <v>107</v>
      </c>
      <c r="AW253" s="13" t="s">
        <v>38</v>
      </c>
      <c r="AX253" s="13" t="s">
        <v>21</v>
      </c>
      <c r="AY253" s="238" t="s">
        <v>151</v>
      </c>
    </row>
    <row r="254" spans="1:65" s="2" customFormat="1" ht="21.75" customHeight="1">
      <c r="A254" s="34"/>
      <c r="B254" s="35"/>
      <c r="C254" s="200" t="s">
        <v>644</v>
      </c>
      <c r="D254" s="200" t="s">
        <v>152</v>
      </c>
      <c r="E254" s="201" t="s">
        <v>1347</v>
      </c>
      <c r="F254" s="202" t="s">
        <v>1348</v>
      </c>
      <c r="G254" s="203" t="s">
        <v>319</v>
      </c>
      <c r="H254" s="204">
        <v>178</v>
      </c>
      <c r="I254" s="205"/>
      <c r="J254" s="206">
        <f>ROUND(I254*H254,2)</f>
        <v>0</v>
      </c>
      <c r="K254" s="202" t="s">
        <v>1</v>
      </c>
      <c r="L254" s="39"/>
      <c r="M254" s="207" t="s">
        <v>1</v>
      </c>
      <c r="N254" s="208" t="s">
        <v>49</v>
      </c>
      <c r="O254" s="71"/>
      <c r="P254" s="209">
        <f>O254*H254</f>
        <v>0</v>
      </c>
      <c r="Q254" s="209">
        <v>0</v>
      </c>
      <c r="R254" s="209">
        <f>Q254*H254</f>
        <v>0</v>
      </c>
      <c r="S254" s="209">
        <v>0</v>
      </c>
      <c r="T254" s="210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11" t="s">
        <v>107</v>
      </c>
      <c r="AT254" s="211" t="s">
        <v>152</v>
      </c>
      <c r="AU254" s="211" t="s">
        <v>92</v>
      </c>
      <c r="AY254" s="17" t="s">
        <v>151</v>
      </c>
      <c r="BE254" s="212">
        <f>IF(N254="základní",J254,0)</f>
        <v>0</v>
      </c>
      <c r="BF254" s="212">
        <f>IF(N254="snížená",J254,0)</f>
        <v>0</v>
      </c>
      <c r="BG254" s="212">
        <f>IF(N254="zákl. přenesená",J254,0)</f>
        <v>0</v>
      </c>
      <c r="BH254" s="212">
        <f>IF(N254="sníž. přenesená",J254,0)</f>
        <v>0</v>
      </c>
      <c r="BI254" s="212">
        <f>IF(N254="nulová",J254,0)</f>
        <v>0</v>
      </c>
      <c r="BJ254" s="17" t="s">
        <v>21</v>
      </c>
      <c r="BK254" s="212">
        <f>ROUND(I254*H254,2)</f>
        <v>0</v>
      </c>
      <c r="BL254" s="17" t="s">
        <v>107</v>
      </c>
      <c r="BM254" s="211" t="s">
        <v>1037</v>
      </c>
    </row>
    <row r="255" spans="1:65" s="12" customFormat="1" ht="20.399999999999999">
      <c r="B255" s="217"/>
      <c r="C255" s="218"/>
      <c r="D255" s="213" t="s">
        <v>205</v>
      </c>
      <c r="E255" s="219" t="s">
        <v>1</v>
      </c>
      <c r="F255" s="220" t="s">
        <v>1349</v>
      </c>
      <c r="G255" s="218"/>
      <c r="H255" s="221">
        <v>178</v>
      </c>
      <c r="I255" s="222"/>
      <c r="J255" s="218"/>
      <c r="K255" s="218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205</v>
      </c>
      <c r="AU255" s="227" t="s">
        <v>92</v>
      </c>
      <c r="AV255" s="12" t="s">
        <v>92</v>
      </c>
      <c r="AW255" s="12" t="s">
        <v>38</v>
      </c>
      <c r="AX255" s="12" t="s">
        <v>84</v>
      </c>
      <c r="AY255" s="227" t="s">
        <v>151</v>
      </c>
    </row>
    <row r="256" spans="1:65" s="13" customFormat="1">
      <c r="B256" s="228"/>
      <c r="C256" s="229"/>
      <c r="D256" s="213" t="s">
        <v>205</v>
      </c>
      <c r="E256" s="230" t="s">
        <v>1</v>
      </c>
      <c r="F256" s="231" t="s">
        <v>209</v>
      </c>
      <c r="G256" s="229"/>
      <c r="H256" s="232">
        <v>178</v>
      </c>
      <c r="I256" s="233"/>
      <c r="J256" s="229"/>
      <c r="K256" s="229"/>
      <c r="L256" s="234"/>
      <c r="M256" s="235"/>
      <c r="N256" s="236"/>
      <c r="O256" s="236"/>
      <c r="P256" s="236"/>
      <c r="Q256" s="236"/>
      <c r="R256" s="236"/>
      <c r="S256" s="236"/>
      <c r="T256" s="237"/>
      <c r="AT256" s="238" t="s">
        <v>205</v>
      </c>
      <c r="AU256" s="238" t="s">
        <v>92</v>
      </c>
      <c r="AV256" s="13" t="s">
        <v>107</v>
      </c>
      <c r="AW256" s="13" t="s">
        <v>38</v>
      </c>
      <c r="AX256" s="13" t="s">
        <v>21</v>
      </c>
      <c r="AY256" s="238" t="s">
        <v>151</v>
      </c>
    </row>
    <row r="257" spans="1:65" s="2" customFormat="1" ht="16.5" customHeight="1">
      <c r="A257" s="34"/>
      <c r="B257" s="35"/>
      <c r="C257" s="200" t="s">
        <v>648</v>
      </c>
      <c r="D257" s="200" t="s">
        <v>152</v>
      </c>
      <c r="E257" s="201" t="s">
        <v>1350</v>
      </c>
      <c r="F257" s="202" t="s">
        <v>1351</v>
      </c>
      <c r="G257" s="203" t="s">
        <v>319</v>
      </c>
      <c r="H257" s="204">
        <v>178</v>
      </c>
      <c r="I257" s="205"/>
      <c r="J257" s="206">
        <f>ROUND(I257*H257,2)</f>
        <v>0</v>
      </c>
      <c r="K257" s="202" t="s">
        <v>1</v>
      </c>
      <c r="L257" s="39"/>
      <c r="M257" s="207" t="s">
        <v>1</v>
      </c>
      <c r="N257" s="208" t="s">
        <v>49</v>
      </c>
      <c r="O257" s="71"/>
      <c r="P257" s="209">
        <f>O257*H257</f>
        <v>0</v>
      </c>
      <c r="Q257" s="209">
        <v>0</v>
      </c>
      <c r="R257" s="209">
        <f>Q257*H257</f>
        <v>0</v>
      </c>
      <c r="S257" s="209">
        <v>0</v>
      </c>
      <c r="T257" s="210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11" t="s">
        <v>107</v>
      </c>
      <c r="AT257" s="211" t="s">
        <v>152</v>
      </c>
      <c r="AU257" s="211" t="s">
        <v>92</v>
      </c>
      <c r="AY257" s="17" t="s">
        <v>151</v>
      </c>
      <c r="BE257" s="212">
        <f>IF(N257="základní",J257,0)</f>
        <v>0</v>
      </c>
      <c r="BF257" s="212">
        <f>IF(N257="snížená",J257,0)</f>
        <v>0</v>
      </c>
      <c r="BG257" s="212">
        <f>IF(N257="zákl. přenesená",J257,0)</f>
        <v>0</v>
      </c>
      <c r="BH257" s="212">
        <f>IF(N257="sníž. přenesená",J257,0)</f>
        <v>0</v>
      </c>
      <c r="BI257" s="212">
        <f>IF(N257="nulová",J257,0)</f>
        <v>0</v>
      </c>
      <c r="BJ257" s="17" t="s">
        <v>21</v>
      </c>
      <c r="BK257" s="212">
        <f>ROUND(I257*H257,2)</f>
        <v>0</v>
      </c>
      <c r="BL257" s="17" t="s">
        <v>107</v>
      </c>
      <c r="BM257" s="211" t="s">
        <v>1040</v>
      </c>
    </row>
    <row r="258" spans="1:65" s="15" customFormat="1" ht="30.6">
      <c r="B258" s="251"/>
      <c r="C258" s="252"/>
      <c r="D258" s="213" t="s">
        <v>205</v>
      </c>
      <c r="E258" s="253" t="s">
        <v>1</v>
      </c>
      <c r="F258" s="254" t="s">
        <v>1352</v>
      </c>
      <c r="G258" s="252"/>
      <c r="H258" s="253" t="s">
        <v>1</v>
      </c>
      <c r="I258" s="255"/>
      <c r="J258" s="252"/>
      <c r="K258" s="252"/>
      <c r="L258" s="256"/>
      <c r="M258" s="257"/>
      <c r="N258" s="258"/>
      <c r="O258" s="258"/>
      <c r="P258" s="258"/>
      <c r="Q258" s="258"/>
      <c r="R258" s="258"/>
      <c r="S258" s="258"/>
      <c r="T258" s="259"/>
      <c r="AT258" s="260" t="s">
        <v>205</v>
      </c>
      <c r="AU258" s="260" t="s">
        <v>92</v>
      </c>
      <c r="AV258" s="15" t="s">
        <v>21</v>
      </c>
      <c r="AW258" s="15" t="s">
        <v>38</v>
      </c>
      <c r="AX258" s="15" t="s">
        <v>84</v>
      </c>
      <c r="AY258" s="260" t="s">
        <v>151</v>
      </c>
    </row>
    <row r="259" spans="1:65" s="12" customFormat="1">
      <c r="B259" s="217"/>
      <c r="C259" s="218"/>
      <c r="D259" s="213" t="s">
        <v>205</v>
      </c>
      <c r="E259" s="219" t="s">
        <v>1</v>
      </c>
      <c r="F259" s="220" t="s">
        <v>1353</v>
      </c>
      <c r="G259" s="218"/>
      <c r="H259" s="221">
        <v>178</v>
      </c>
      <c r="I259" s="222"/>
      <c r="J259" s="218"/>
      <c r="K259" s="218"/>
      <c r="L259" s="223"/>
      <c r="M259" s="224"/>
      <c r="N259" s="225"/>
      <c r="O259" s="225"/>
      <c r="P259" s="225"/>
      <c r="Q259" s="225"/>
      <c r="R259" s="225"/>
      <c r="S259" s="225"/>
      <c r="T259" s="226"/>
      <c r="AT259" s="227" t="s">
        <v>205</v>
      </c>
      <c r="AU259" s="227" t="s">
        <v>92</v>
      </c>
      <c r="AV259" s="12" t="s">
        <v>92</v>
      </c>
      <c r="AW259" s="12" t="s">
        <v>38</v>
      </c>
      <c r="AX259" s="12" t="s">
        <v>84</v>
      </c>
      <c r="AY259" s="227" t="s">
        <v>151</v>
      </c>
    </row>
    <row r="260" spans="1:65" s="13" customFormat="1">
      <c r="B260" s="228"/>
      <c r="C260" s="229"/>
      <c r="D260" s="213" t="s">
        <v>205</v>
      </c>
      <c r="E260" s="230" t="s">
        <v>1</v>
      </c>
      <c r="F260" s="231" t="s">
        <v>209</v>
      </c>
      <c r="G260" s="229"/>
      <c r="H260" s="232">
        <v>178</v>
      </c>
      <c r="I260" s="233"/>
      <c r="J260" s="229"/>
      <c r="K260" s="229"/>
      <c r="L260" s="234"/>
      <c r="M260" s="235"/>
      <c r="N260" s="236"/>
      <c r="O260" s="236"/>
      <c r="P260" s="236"/>
      <c r="Q260" s="236"/>
      <c r="R260" s="236"/>
      <c r="S260" s="236"/>
      <c r="T260" s="237"/>
      <c r="AT260" s="238" t="s">
        <v>205</v>
      </c>
      <c r="AU260" s="238" t="s">
        <v>92</v>
      </c>
      <c r="AV260" s="13" t="s">
        <v>107</v>
      </c>
      <c r="AW260" s="13" t="s">
        <v>38</v>
      </c>
      <c r="AX260" s="13" t="s">
        <v>21</v>
      </c>
      <c r="AY260" s="238" t="s">
        <v>151</v>
      </c>
    </row>
    <row r="261" spans="1:65" s="2" customFormat="1" ht="16.5" customHeight="1">
      <c r="A261" s="34"/>
      <c r="B261" s="35"/>
      <c r="C261" s="200" t="s">
        <v>653</v>
      </c>
      <c r="D261" s="200" t="s">
        <v>152</v>
      </c>
      <c r="E261" s="201" t="s">
        <v>1354</v>
      </c>
      <c r="F261" s="202" t="s">
        <v>1355</v>
      </c>
      <c r="G261" s="203" t="s">
        <v>368</v>
      </c>
      <c r="H261" s="204">
        <v>48.54</v>
      </c>
      <c r="I261" s="205"/>
      <c r="J261" s="206">
        <f>ROUND(I261*H261,2)</f>
        <v>0</v>
      </c>
      <c r="K261" s="202" t="s">
        <v>1</v>
      </c>
      <c r="L261" s="39"/>
      <c r="M261" s="207" t="s">
        <v>1</v>
      </c>
      <c r="N261" s="208" t="s">
        <v>49</v>
      </c>
      <c r="O261" s="71"/>
      <c r="P261" s="209">
        <f>O261*H261</f>
        <v>0</v>
      </c>
      <c r="Q261" s="209">
        <v>0</v>
      </c>
      <c r="R261" s="209">
        <f>Q261*H261</f>
        <v>0</v>
      </c>
      <c r="S261" s="209">
        <v>0</v>
      </c>
      <c r="T261" s="210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11" t="s">
        <v>107</v>
      </c>
      <c r="AT261" s="211" t="s">
        <v>152</v>
      </c>
      <c r="AU261" s="211" t="s">
        <v>92</v>
      </c>
      <c r="AY261" s="17" t="s">
        <v>151</v>
      </c>
      <c r="BE261" s="212">
        <f>IF(N261="základní",J261,0)</f>
        <v>0</v>
      </c>
      <c r="BF261" s="212">
        <f>IF(N261="snížená",J261,0)</f>
        <v>0</v>
      </c>
      <c r="BG261" s="212">
        <f>IF(N261="zákl. přenesená",J261,0)</f>
        <v>0</v>
      </c>
      <c r="BH261" s="212">
        <f>IF(N261="sníž. přenesená",J261,0)</f>
        <v>0</v>
      </c>
      <c r="BI261" s="212">
        <f>IF(N261="nulová",J261,0)</f>
        <v>0</v>
      </c>
      <c r="BJ261" s="17" t="s">
        <v>21</v>
      </c>
      <c r="BK261" s="212">
        <f>ROUND(I261*H261,2)</f>
        <v>0</v>
      </c>
      <c r="BL261" s="17" t="s">
        <v>107</v>
      </c>
      <c r="BM261" s="211" t="s">
        <v>1043</v>
      </c>
    </row>
    <row r="262" spans="1:65" s="15" customFormat="1">
      <c r="B262" s="251"/>
      <c r="C262" s="252"/>
      <c r="D262" s="213" t="s">
        <v>205</v>
      </c>
      <c r="E262" s="253" t="s">
        <v>1</v>
      </c>
      <c r="F262" s="254" t="s">
        <v>1273</v>
      </c>
      <c r="G262" s="252"/>
      <c r="H262" s="253" t="s">
        <v>1</v>
      </c>
      <c r="I262" s="255"/>
      <c r="J262" s="252"/>
      <c r="K262" s="252"/>
      <c r="L262" s="256"/>
      <c r="M262" s="257"/>
      <c r="N262" s="258"/>
      <c r="O262" s="258"/>
      <c r="P262" s="258"/>
      <c r="Q262" s="258"/>
      <c r="R262" s="258"/>
      <c r="S262" s="258"/>
      <c r="T262" s="259"/>
      <c r="AT262" s="260" t="s">
        <v>205</v>
      </c>
      <c r="AU262" s="260" t="s">
        <v>92</v>
      </c>
      <c r="AV262" s="15" t="s">
        <v>21</v>
      </c>
      <c r="AW262" s="15" t="s">
        <v>38</v>
      </c>
      <c r="AX262" s="15" t="s">
        <v>84</v>
      </c>
      <c r="AY262" s="260" t="s">
        <v>151</v>
      </c>
    </row>
    <row r="263" spans="1:65" s="12" customFormat="1">
      <c r="B263" s="217"/>
      <c r="C263" s="218"/>
      <c r="D263" s="213" t="s">
        <v>205</v>
      </c>
      <c r="E263" s="219" t="s">
        <v>1</v>
      </c>
      <c r="F263" s="220" t="s">
        <v>1356</v>
      </c>
      <c r="G263" s="218"/>
      <c r="H263" s="221">
        <v>47.1</v>
      </c>
      <c r="I263" s="222"/>
      <c r="J263" s="218"/>
      <c r="K263" s="218"/>
      <c r="L263" s="223"/>
      <c r="M263" s="224"/>
      <c r="N263" s="225"/>
      <c r="O263" s="225"/>
      <c r="P263" s="225"/>
      <c r="Q263" s="225"/>
      <c r="R263" s="225"/>
      <c r="S263" s="225"/>
      <c r="T263" s="226"/>
      <c r="AT263" s="227" t="s">
        <v>205</v>
      </c>
      <c r="AU263" s="227" t="s">
        <v>92</v>
      </c>
      <c r="AV263" s="12" t="s">
        <v>92</v>
      </c>
      <c r="AW263" s="12" t="s">
        <v>38</v>
      </c>
      <c r="AX263" s="12" t="s">
        <v>84</v>
      </c>
      <c r="AY263" s="227" t="s">
        <v>151</v>
      </c>
    </row>
    <row r="264" spans="1:65" s="12" customFormat="1">
      <c r="B264" s="217"/>
      <c r="C264" s="218"/>
      <c r="D264" s="213" t="s">
        <v>205</v>
      </c>
      <c r="E264" s="219" t="s">
        <v>1</v>
      </c>
      <c r="F264" s="220" t="s">
        <v>1357</v>
      </c>
      <c r="G264" s="218"/>
      <c r="H264" s="221">
        <v>1.44</v>
      </c>
      <c r="I264" s="222"/>
      <c r="J264" s="218"/>
      <c r="K264" s="218"/>
      <c r="L264" s="223"/>
      <c r="M264" s="224"/>
      <c r="N264" s="225"/>
      <c r="O264" s="225"/>
      <c r="P264" s="225"/>
      <c r="Q264" s="225"/>
      <c r="R264" s="225"/>
      <c r="S264" s="225"/>
      <c r="T264" s="226"/>
      <c r="AT264" s="227" t="s">
        <v>205</v>
      </c>
      <c r="AU264" s="227" t="s">
        <v>92</v>
      </c>
      <c r="AV264" s="12" t="s">
        <v>92</v>
      </c>
      <c r="AW264" s="12" t="s">
        <v>38</v>
      </c>
      <c r="AX264" s="12" t="s">
        <v>84</v>
      </c>
      <c r="AY264" s="227" t="s">
        <v>151</v>
      </c>
    </row>
    <row r="265" spans="1:65" s="13" customFormat="1">
      <c r="B265" s="228"/>
      <c r="C265" s="229"/>
      <c r="D265" s="213" t="s">
        <v>205</v>
      </c>
      <c r="E265" s="230" t="s">
        <v>1</v>
      </c>
      <c r="F265" s="231" t="s">
        <v>209</v>
      </c>
      <c r="G265" s="229"/>
      <c r="H265" s="232">
        <v>48.54</v>
      </c>
      <c r="I265" s="233"/>
      <c r="J265" s="229"/>
      <c r="K265" s="229"/>
      <c r="L265" s="234"/>
      <c r="M265" s="235"/>
      <c r="N265" s="236"/>
      <c r="O265" s="236"/>
      <c r="P265" s="236"/>
      <c r="Q265" s="236"/>
      <c r="R265" s="236"/>
      <c r="S265" s="236"/>
      <c r="T265" s="237"/>
      <c r="AT265" s="238" t="s">
        <v>205</v>
      </c>
      <c r="AU265" s="238" t="s">
        <v>92</v>
      </c>
      <c r="AV265" s="13" t="s">
        <v>107</v>
      </c>
      <c r="AW265" s="13" t="s">
        <v>38</v>
      </c>
      <c r="AX265" s="13" t="s">
        <v>21</v>
      </c>
      <c r="AY265" s="238" t="s">
        <v>151</v>
      </c>
    </row>
    <row r="266" spans="1:65" s="2" customFormat="1" ht="16.5" customHeight="1">
      <c r="A266" s="34"/>
      <c r="B266" s="35"/>
      <c r="C266" s="200" t="s">
        <v>657</v>
      </c>
      <c r="D266" s="200" t="s">
        <v>152</v>
      </c>
      <c r="E266" s="201" t="s">
        <v>1358</v>
      </c>
      <c r="F266" s="202" t="s">
        <v>1359</v>
      </c>
      <c r="G266" s="203" t="s">
        <v>368</v>
      </c>
      <c r="H266" s="204">
        <v>48.54</v>
      </c>
      <c r="I266" s="205"/>
      <c r="J266" s="206">
        <f>ROUND(I266*H266,2)</f>
        <v>0</v>
      </c>
      <c r="K266" s="202" t="s">
        <v>1</v>
      </c>
      <c r="L266" s="39"/>
      <c r="M266" s="207" t="s">
        <v>1</v>
      </c>
      <c r="N266" s="208" t="s">
        <v>49</v>
      </c>
      <c r="O266" s="71"/>
      <c r="P266" s="209">
        <f>O266*H266</f>
        <v>0</v>
      </c>
      <c r="Q266" s="209">
        <v>0</v>
      </c>
      <c r="R266" s="209">
        <f>Q266*H266</f>
        <v>0</v>
      </c>
      <c r="S266" s="209">
        <v>0</v>
      </c>
      <c r="T266" s="210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11" t="s">
        <v>107</v>
      </c>
      <c r="AT266" s="211" t="s">
        <v>152</v>
      </c>
      <c r="AU266" s="211" t="s">
        <v>92</v>
      </c>
      <c r="AY266" s="17" t="s">
        <v>151</v>
      </c>
      <c r="BE266" s="212">
        <f>IF(N266="základní",J266,0)</f>
        <v>0</v>
      </c>
      <c r="BF266" s="212">
        <f>IF(N266="snížená",J266,0)</f>
        <v>0</v>
      </c>
      <c r="BG266" s="212">
        <f>IF(N266="zákl. přenesená",J266,0)</f>
        <v>0</v>
      </c>
      <c r="BH266" s="212">
        <f>IF(N266="sníž. přenesená",J266,0)</f>
        <v>0</v>
      </c>
      <c r="BI266" s="212">
        <f>IF(N266="nulová",J266,0)</f>
        <v>0</v>
      </c>
      <c r="BJ266" s="17" t="s">
        <v>21</v>
      </c>
      <c r="BK266" s="212">
        <f>ROUND(I266*H266,2)</f>
        <v>0</v>
      </c>
      <c r="BL266" s="17" t="s">
        <v>107</v>
      </c>
      <c r="BM266" s="211" t="s">
        <v>1046</v>
      </c>
    </row>
    <row r="267" spans="1:65" s="15" customFormat="1">
      <c r="B267" s="251"/>
      <c r="C267" s="252"/>
      <c r="D267" s="213" t="s">
        <v>205</v>
      </c>
      <c r="E267" s="253" t="s">
        <v>1</v>
      </c>
      <c r="F267" s="254" t="s">
        <v>1273</v>
      </c>
      <c r="G267" s="252"/>
      <c r="H267" s="253" t="s">
        <v>1</v>
      </c>
      <c r="I267" s="255"/>
      <c r="J267" s="252"/>
      <c r="K267" s="252"/>
      <c r="L267" s="256"/>
      <c r="M267" s="257"/>
      <c r="N267" s="258"/>
      <c r="O267" s="258"/>
      <c r="P267" s="258"/>
      <c r="Q267" s="258"/>
      <c r="R267" s="258"/>
      <c r="S267" s="258"/>
      <c r="T267" s="259"/>
      <c r="AT267" s="260" t="s">
        <v>205</v>
      </c>
      <c r="AU267" s="260" t="s">
        <v>92</v>
      </c>
      <c r="AV267" s="15" t="s">
        <v>21</v>
      </c>
      <c r="AW267" s="15" t="s">
        <v>38</v>
      </c>
      <c r="AX267" s="15" t="s">
        <v>84</v>
      </c>
      <c r="AY267" s="260" t="s">
        <v>151</v>
      </c>
    </row>
    <row r="268" spans="1:65" s="12" customFormat="1">
      <c r="B268" s="217"/>
      <c r="C268" s="218"/>
      <c r="D268" s="213" t="s">
        <v>205</v>
      </c>
      <c r="E268" s="219" t="s">
        <v>1</v>
      </c>
      <c r="F268" s="220" t="s">
        <v>1356</v>
      </c>
      <c r="G268" s="218"/>
      <c r="H268" s="221">
        <v>47.1</v>
      </c>
      <c r="I268" s="222"/>
      <c r="J268" s="218"/>
      <c r="K268" s="218"/>
      <c r="L268" s="223"/>
      <c r="M268" s="224"/>
      <c r="N268" s="225"/>
      <c r="O268" s="225"/>
      <c r="P268" s="225"/>
      <c r="Q268" s="225"/>
      <c r="R268" s="225"/>
      <c r="S268" s="225"/>
      <c r="T268" s="226"/>
      <c r="AT268" s="227" t="s">
        <v>205</v>
      </c>
      <c r="AU268" s="227" t="s">
        <v>92</v>
      </c>
      <c r="AV268" s="12" t="s">
        <v>92</v>
      </c>
      <c r="AW268" s="12" t="s">
        <v>38</v>
      </c>
      <c r="AX268" s="12" t="s">
        <v>84</v>
      </c>
      <c r="AY268" s="227" t="s">
        <v>151</v>
      </c>
    </row>
    <row r="269" spans="1:65" s="12" customFormat="1">
      <c r="B269" s="217"/>
      <c r="C269" s="218"/>
      <c r="D269" s="213" t="s">
        <v>205</v>
      </c>
      <c r="E269" s="219" t="s">
        <v>1</v>
      </c>
      <c r="F269" s="220" t="s">
        <v>1357</v>
      </c>
      <c r="G269" s="218"/>
      <c r="H269" s="221">
        <v>1.44</v>
      </c>
      <c r="I269" s="222"/>
      <c r="J269" s="218"/>
      <c r="K269" s="218"/>
      <c r="L269" s="223"/>
      <c r="M269" s="224"/>
      <c r="N269" s="225"/>
      <c r="O269" s="225"/>
      <c r="P269" s="225"/>
      <c r="Q269" s="225"/>
      <c r="R269" s="225"/>
      <c r="S269" s="225"/>
      <c r="T269" s="226"/>
      <c r="AT269" s="227" t="s">
        <v>205</v>
      </c>
      <c r="AU269" s="227" t="s">
        <v>92</v>
      </c>
      <c r="AV269" s="12" t="s">
        <v>92</v>
      </c>
      <c r="AW269" s="12" t="s">
        <v>38</v>
      </c>
      <c r="AX269" s="12" t="s">
        <v>84</v>
      </c>
      <c r="AY269" s="227" t="s">
        <v>151</v>
      </c>
    </row>
    <row r="270" spans="1:65" s="13" customFormat="1">
      <c r="B270" s="228"/>
      <c r="C270" s="229"/>
      <c r="D270" s="213" t="s">
        <v>205</v>
      </c>
      <c r="E270" s="230" t="s">
        <v>1</v>
      </c>
      <c r="F270" s="231" t="s">
        <v>209</v>
      </c>
      <c r="G270" s="229"/>
      <c r="H270" s="232">
        <v>48.54</v>
      </c>
      <c r="I270" s="233"/>
      <c r="J270" s="229"/>
      <c r="K270" s="229"/>
      <c r="L270" s="234"/>
      <c r="M270" s="235"/>
      <c r="N270" s="236"/>
      <c r="O270" s="236"/>
      <c r="P270" s="236"/>
      <c r="Q270" s="236"/>
      <c r="R270" s="236"/>
      <c r="S270" s="236"/>
      <c r="T270" s="237"/>
      <c r="AT270" s="238" t="s">
        <v>205</v>
      </c>
      <c r="AU270" s="238" t="s">
        <v>92</v>
      </c>
      <c r="AV270" s="13" t="s">
        <v>107</v>
      </c>
      <c r="AW270" s="13" t="s">
        <v>38</v>
      </c>
      <c r="AX270" s="13" t="s">
        <v>21</v>
      </c>
      <c r="AY270" s="238" t="s">
        <v>151</v>
      </c>
    </row>
    <row r="271" spans="1:65" s="2" customFormat="1" ht="16.5" customHeight="1">
      <c r="A271" s="34"/>
      <c r="B271" s="35"/>
      <c r="C271" s="265" t="s">
        <v>661</v>
      </c>
      <c r="D271" s="265" t="s">
        <v>532</v>
      </c>
      <c r="E271" s="266" t="s">
        <v>1360</v>
      </c>
      <c r="F271" s="267" t="s">
        <v>1361</v>
      </c>
      <c r="G271" s="268" t="s">
        <v>368</v>
      </c>
      <c r="H271" s="269">
        <v>48.54</v>
      </c>
      <c r="I271" s="270"/>
      <c r="J271" s="271">
        <f>ROUND(I271*H271,2)</f>
        <v>0</v>
      </c>
      <c r="K271" s="267" t="s">
        <v>1</v>
      </c>
      <c r="L271" s="272"/>
      <c r="M271" s="273" t="s">
        <v>1</v>
      </c>
      <c r="N271" s="274" t="s">
        <v>49</v>
      </c>
      <c r="O271" s="71"/>
      <c r="P271" s="209">
        <f>O271*H271</f>
        <v>0</v>
      </c>
      <c r="Q271" s="209">
        <v>1</v>
      </c>
      <c r="R271" s="209">
        <f>Q271*H271</f>
        <v>48.54</v>
      </c>
      <c r="S271" s="209">
        <v>0</v>
      </c>
      <c r="T271" s="210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11" t="s">
        <v>119</v>
      </c>
      <c r="AT271" s="211" t="s">
        <v>532</v>
      </c>
      <c r="AU271" s="211" t="s">
        <v>92</v>
      </c>
      <c r="AY271" s="17" t="s">
        <v>151</v>
      </c>
      <c r="BE271" s="212">
        <f>IF(N271="základní",J271,0)</f>
        <v>0</v>
      </c>
      <c r="BF271" s="212">
        <f>IF(N271="snížená",J271,0)</f>
        <v>0</v>
      </c>
      <c r="BG271" s="212">
        <f>IF(N271="zákl. přenesená",J271,0)</f>
        <v>0</v>
      </c>
      <c r="BH271" s="212">
        <f>IF(N271="sníž. přenesená",J271,0)</f>
        <v>0</v>
      </c>
      <c r="BI271" s="212">
        <f>IF(N271="nulová",J271,0)</f>
        <v>0</v>
      </c>
      <c r="BJ271" s="17" t="s">
        <v>21</v>
      </c>
      <c r="BK271" s="212">
        <f>ROUND(I271*H271,2)</f>
        <v>0</v>
      </c>
      <c r="BL271" s="17" t="s">
        <v>107</v>
      </c>
      <c r="BM271" s="211" t="s">
        <v>1049</v>
      </c>
    </row>
    <row r="272" spans="1:65" s="2" customFormat="1" ht="19.2">
      <c r="A272" s="34"/>
      <c r="B272" s="35"/>
      <c r="C272" s="36"/>
      <c r="D272" s="213" t="s">
        <v>159</v>
      </c>
      <c r="E272" s="36"/>
      <c r="F272" s="214" t="s">
        <v>1362</v>
      </c>
      <c r="G272" s="36"/>
      <c r="H272" s="36"/>
      <c r="I272" s="122"/>
      <c r="J272" s="36"/>
      <c r="K272" s="36"/>
      <c r="L272" s="39"/>
      <c r="M272" s="215"/>
      <c r="N272" s="216"/>
      <c r="O272" s="71"/>
      <c r="P272" s="71"/>
      <c r="Q272" s="71"/>
      <c r="R272" s="71"/>
      <c r="S272" s="71"/>
      <c r="T272" s="72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159</v>
      </c>
      <c r="AU272" s="17" t="s">
        <v>92</v>
      </c>
    </row>
    <row r="273" spans="1:65" s="11" customFormat="1" ht="22.8" customHeight="1">
      <c r="B273" s="186"/>
      <c r="C273" s="187"/>
      <c r="D273" s="188" t="s">
        <v>83</v>
      </c>
      <c r="E273" s="249" t="s">
        <v>1363</v>
      </c>
      <c r="F273" s="249" t="s">
        <v>1364</v>
      </c>
      <c r="G273" s="187"/>
      <c r="H273" s="187"/>
      <c r="I273" s="190"/>
      <c r="J273" s="250">
        <f>BK273</f>
        <v>0</v>
      </c>
      <c r="K273" s="187"/>
      <c r="L273" s="192"/>
      <c r="M273" s="193"/>
      <c r="N273" s="194"/>
      <c r="O273" s="194"/>
      <c r="P273" s="195">
        <f>SUM(P274:P302)</f>
        <v>0</v>
      </c>
      <c r="Q273" s="194"/>
      <c r="R273" s="195">
        <f>SUM(R274:R302)</f>
        <v>48.54</v>
      </c>
      <c r="S273" s="194"/>
      <c r="T273" s="196">
        <f>SUM(T274:T302)</f>
        <v>0</v>
      </c>
      <c r="AR273" s="197" t="s">
        <v>21</v>
      </c>
      <c r="AT273" s="198" t="s">
        <v>83</v>
      </c>
      <c r="AU273" s="198" t="s">
        <v>21</v>
      </c>
      <c r="AY273" s="197" t="s">
        <v>151</v>
      </c>
      <c r="BK273" s="199">
        <f>SUM(BK274:BK302)</f>
        <v>0</v>
      </c>
    </row>
    <row r="274" spans="1:65" s="2" customFormat="1" ht="21.75" customHeight="1">
      <c r="A274" s="34"/>
      <c r="B274" s="35"/>
      <c r="C274" s="200" t="s">
        <v>666</v>
      </c>
      <c r="D274" s="200" t="s">
        <v>152</v>
      </c>
      <c r="E274" s="201" t="s">
        <v>1341</v>
      </c>
      <c r="F274" s="202" t="s">
        <v>1342</v>
      </c>
      <c r="G274" s="203" t="s">
        <v>319</v>
      </c>
      <c r="H274" s="204">
        <v>356</v>
      </c>
      <c r="I274" s="205"/>
      <c r="J274" s="206">
        <f>ROUND(I274*H274,2)</f>
        <v>0</v>
      </c>
      <c r="K274" s="202" t="s">
        <v>1</v>
      </c>
      <c r="L274" s="39"/>
      <c r="M274" s="207" t="s">
        <v>1</v>
      </c>
      <c r="N274" s="208" t="s">
        <v>49</v>
      </c>
      <c r="O274" s="71"/>
      <c r="P274" s="209">
        <f>O274*H274</f>
        <v>0</v>
      </c>
      <c r="Q274" s="209">
        <v>0</v>
      </c>
      <c r="R274" s="209">
        <f>Q274*H274</f>
        <v>0</v>
      </c>
      <c r="S274" s="209">
        <v>0</v>
      </c>
      <c r="T274" s="210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11" t="s">
        <v>107</v>
      </c>
      <c r="AT274" s="211" t="s">
        <v>152</v>
      </c>
      <c r="AU274" s="211" t="s">
        <v>92</v>
      </c>
      <c r="AY274" s="17" t="s">
        <v>151</v>
      </c>
      <c r="BE274" s="212">
        <f>IF(N274="základní",J274,0)</f>
        <v>0</v>
      </c>
      <c r="BF274" s="212">
        <f>IF(N274="snížená",J274,0)</f>
        <v>0</v>
      </c>
      <c r="BG274" s="212">
        <f>IF(N274="zákl. přenesená",J274,0)</f>
        <v>0</v>
      </c>
      <c r="BH274" s="212">
        <f>IF(N274="sníž. přenesená",J274,0)</f>
        <v>0</v>
      </c>
      <c r="BI274" s="212">
        <f>IF(N274="nulová",J274,0)</f>
        <v>0</v>
      </c>
      <c r="BJ274" s="17" t="s">
        <v>21</v>
      </c>
      <c r="BK274" s="212">
        <f>ROUND(I274*H274,2)</f>
        <v>0</v>
      </c>
      <c r="BL274" s="17" t="s">
        <v>107</v>
      </c>
      <c r="BM274" s="211" t="s">
        <v>1052</v>
      </c>
    </row>
    <row r="275" spans="1:65" s="12" customFormat="1">
      <c r="B275" s="217"/>
      <c r="C275" s="218"/>
      <c r="D275" s="213" t="s">
        <v>205</v>
      </c>
      <c r="E275" s="219" t="s">
        <v>1</v>
      </c>
      <c r="F275" s="220" t="s">
        <v>1340</v>
      </c>
      <c r="G275" s="218"/>
      <c r="H275" s="221">
        <v>356</v>
      </c>
      <c r="I275" s="222"/>
      <c r="J275" s="218"/>
      <c r="K275" s="218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205</v>
      </c>
      <c r="AU275" s="227" t="s">
        <v>92</v>
      </c>
      <c r="AV275" s="12" t="s">
        <v>92</v>
      </c>
      <c r="AW275" s="12" t="s">
        <v>38</v>
      </c>
      <c r="AX275" s="12" t="s">
        <v>84</v>
      </c>
      <c r="AY275" s="227" t="s">
        <v>151</v>
      </c>
    </row>
    <row r="276" spans="1:65" s="13" customFormat="1">
      <c r="B276" s="228"/>
      <c r="C276" s="229"/>
      <c r="D276" s="213" t="s">
        <v>205</v>
      </c>
      <c r="E276" s="230" t="s">
        <v>1</v>
      </c>
      <c r="F276" s="231" t="s">
        <v>209</v>
      </c>
      <c r="G276" s="229"/>
      <c r="H276" s="232">
        <v>356</v>
      </c>
      <c r="I276" s="233"/>
      <c r="J276" s="229"/>
      <c r="K276" s="229"/>
      <c r="L276" s="234"/>
      <c r="M276" s="235"/>
      <c r="N276" s="236"/>
      <c r="O276" s="236"/>
      <c r="P276" s="236"/>
      <c r="Q276" s="236"/>
      <c r="R276" s="236"/>
      <c r="S276" s="236"/>
      <c r="T276" s="237"/>
      <c r="AT276" s="238" t="s">
        <v>205</v>
      </c>
      <c r="AU276" s="238" t="s">
        <v>92</v>
      </c>
      <c r="AV276" s="13" t="s">
        <v>107</v>
      </c>
      <c r="AW276" s="13" t="s">
        <v>38</v>
      </c>
      <c r="AX276" s="13" t="s">
        <v>21</v>
      </c>
      <c r="AY276" s="238" t="s">
        <v>151</v>
      </c>
    </row>
    <row r="277" spans="1:65" s="2" customFormat="1" ht="16.5" customHeight="1">
      <c r="A277" s="34"/>
      <c r="B277" s="35"/>
      <c r="C277" s="200" t="s">
        <v>671</v>
      </c>
      <c r="D277" s="200" t="s">
        <v>152</v>
      </c>
      <c r="E277" s="201" t="s">
        <v>1343</v>
      </c>
      <c r="F277" s="202" t="s">
        <v>1344</v>
      </c>
      <c r="G277" s="203" t="s">
        <v>203</v>
      </c>
      <c r="H277" s="204">
        <v>1594</v>
      </c>
      <c r="I277" s="205"/>
      <c r="J277" s="206">
        <f>ROUND(I277*H277,2)</f>
        <v>0</v>
      </c>
      <c r="K277" s="202" t="s">
        <v>1</v>
      </c>
      <c r="L277" s="39"/>
      <c r="M277" s="207" t="s">
        <v>1</v>
      </c>
      <c r="N277" s="208" t="s">
        <v>49</v>
      </c>
      <c r="O277" s="71"/>
      <c r="P277" s="209">
        <f>O277*H277</f>
        <v>0</v>
      </c>
      <c r="Q277" s="209">
        <v>0</v>
      </c>
      <c r="R277" s="209">
        <f>Q277*H277</f>
        <v>0</v>
      </c>
      <c r="S277" s="209">
        <v>0</v>
      </c>
      <c r="T277" s="210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11" t="s">
        <v>107</v>
      </c>
      <c r="AT277" s="211" t="s">
        <v>152</v>
      </c>
      <c r="AU277" s="211" t="s">
        <v>92</v>
      </c>
      <c r="AY277" s="17" t="s">
        <v>151</v>
      </c>
      <c r="BE277" s="212">
        <f>IF(N277="základní",J277,0)</f>
        <v>0</v>
      </c>
      <c r="BF277" s="212">
        <f>IF(N277="snížená",J277,0)</f>
        <v>0</v>
      </c>
      <c r="BG277" s="212">
        <f>IF(N277="zákl. přenesená",J277,0)</f>
        <v>0</v>
      </c>
      <c r="BH277" s="212">
        <f>IF(N277="sníž. přenesená",J277,0)</f>
        <v>0</v>
      </c>
      <c r="BI277" s="212">
        <f>IF(N277="nulová",J277,0)</f>
        <v>0</v>
      </c>
      <c r="BJ277" s="17" t="s">
        <v>21</v>
      </c>
      <c r="BK277" s="212">
        <f>ROUND(I277*H277,2)</f>
        <v>0</v>
      </c>
      <c r="BL277" s="17" t="s">
        <v>107</v>
      </c>
      <c r="BM277" s="211" t="s">
        <v>1055</v>
      </c>
    </row>
    <row r="278" spans="1:65" s="12" customFormat="1">
      <c r="B278" s="217"/>
      <c r="C278" s="218"/>
      <c r="D278" s="213" t="s">
        <v>205</v>
      </c>
      <c r="E278" s="219" t="s">
        <v>1</v>
      </c>
      <c r="F278" s="220" t="s">
        <v>1345</v>
      </c>
      <c r="G278" s="218"/>
      <c r="H278" s="221">
        <v>1570</v>
      </c>
      <c r="I278" s="222"/>
      <c r="J278" s="218"/>
      <c r="K278" s="218"/>
      <c r="L278" s="223"/>
      <c r="M278" s="224"/>
      <c r="N278" s="225"/>
      <c r="O278" s="225"/>
      <c r="P278" s="225"/>
      <c r="Q278" s="225"/>
      <c r="R278" s="225"/>
      <c r="S278" s="225"/>
      <c r="T278" s="226"/>
      <c r="AT278" s="227" t="s">
        <v>205</v>
      </c>
      <c r="AU278" s="227" t="s">
        <v>92</v>
      </c>
      <c r="AV278" s="12" t="s">
        <v>92</v>
      </c>
      <c r="AW278" s="12" t="s">
        <v>38</v>
      </c>
      <c r="AX278" s="12" t="s">
        <v>84</v>
      </c>
      <c r="AY278" s="227" t="s">
        <v>151</v>
      </c>
    </row>
    <row r="279" spans="1:65" s="12" customFormat="1">
      <c r="B279" s="217"/>
      <c r="C279" s="218"/>
      <c r="D279" s="213" t="s">
        <v>205</v>
      </c>
      <c r="E279" s="219" t="s">
        <v>1</v>
      </c>
      <c r="F279" s="220" t="s">
        <v>1346</v>
      </c>
      <c r="G279" s="218"/>
      <c r="H279" s="221">
        <v>24</v>
      </c>
      <c r="I279" s="222"/>
      <c r="J279" s="218"/>
      <c r="K279" s="218"/>
      <c r="L279" s="223"/>
      <c r="M279" s="224"/>
      <c r="N279" s="225"/>
      <c r="O279" s="225"/>
      <c r="P279" s="225"/>
      <c r="Q279" s="225"/>
      <c r="R279" s="225"/>
      <c r="S279" s="225"/>
      <c r="T279" s="226"/>
      <c r="AT279" s="227" t="s">
        <v>205</v>
      </c>
      <c r="AU279" s="227" t="s">
        <v>92</v>
      </c>
      <c r="AV279" s="12" t="s">
        <v>92</v>
      </c>
      <c r="AW279" s="12" t="s">
        <v>38</v>
      </c>
      <c r="AX279" s="12" t="s">
        <v>84</v>
      </c>
      <c r="AY279" s="227" t="s">
        <v>151</v>
      </c>
    </row>
    <row r="280" spans="1:65" s="13" customFormat="1">
      <c r="B280" s="228"/>
      <c r="C280" s="229"/>
      <c r="D280" s="213" t="s">
        <v>205</v>
      </c>
      <c r="E280" s="230" t="s">
        <v>1</v>
      </c>
      <c r="F280" s="231" t="s">
        <v>209</v>
      </c>
      <c r="G280" s="229"/>
      <c r="H280" s="232">
        <v>1594</v>
      </c>
      <c r="I280" s="233"/>
      <c r="J280" s="229"/>
      <c r="K280" s="229"/>
      <c r="L280" s="234"/>
      <c r="M280" s="235"/>
      <c r="N280" s="236"/>
      <c r="O280" s="236"/>
      <c r="P280" s="236"/>
      <c r="Q280" s="236"/>
      <c r="R280" s="236"/>
      <c r="S280" s="236"/>
      <c r="T280" s="237"/>
      <c r="AT280" s="238" t="s">
        <v>205</v>
      </c>
      <c r="AU280" s="238" t="s">
        <v>92</v>
      </c>
      <c r="AV280" s="13" t="s">
        <v>107</v>
      </c>
      <c r="AW280" s="13" t="s">
        <v>38</v>
      </c>
      <c r="AX280" s="13" t="s">
        <v>21</v>
      </c>
      <c r="AY280" s="238" t="s">
        <v>151</v>
      </c>
    </row>
    <row r="281" spans="1:65" s="2" customFormat="1" ht="21.75" customHeight="1">
      <c r="A281" s="34"/>
      <c r="B281" s="35"/>
      <c r="C281" s="200" t="s">
        <v>677</v>
      </c>
      <c r="D281" s="200" t="s">
        <v>152</v>
      </c>
      <c r="E281" s="201" t="s">
        <v>1338</v>
      </c>
      <c r="F281" s="202" t="s">
        <v>1339</v>
      </c>
      <c r="G281" s="203" t="s">
        <v>319</v>
      </c>
      <c r="H281" s="204">
        <v>356</v>
      </c>
      <c r="I281" s="205"/>
      <c r="J281" s="206">
        <f>ROUND(I281*H281,2)</f>
        <v>0</v>
      </c>
      <c r="K281" s="202" t="s">
        <v>1</v>
      </c>
      <c r="L281" s="39"/>
      <c r="M281" s="207" t="s">
        <v>1</v>
      </c>
      <c r="N281" s="208" t="s">
        <v>49</v>
      </c>
      <c r="O281" s="71"/>
      <c r="P281" s="209">
        <f>O281*H281</f>
        <v>0</v>
      </c>
      <c r="Q281" s="209">
        <v>0</v>
      </c>
      <c r="R281" s="209">
        <f>Q281*H281</f>
        <v>0</v>
      </c>
      <c r="S281" s="209">
        <v>0</v>
      </c>
      <c r="T281" s="210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11" t="s">
        <v>107</v>
      </c>
      <c r="AT281" s="211" t="s">
        <v>152</v>
      </c>
      <c r="AU281" s="211" t="s">
        <v>92</v>
      </c>
      <c r="AY281" s="17" t="s">
        <v>151</v>
      </c>
      <c r="BE281" s="212">
        <f>IF(N281="základní",J281,0)</f>
        <v>0</v>
      </c>
      <c r="BF281" s="212">
        <f>IF(N281="snížená",J281,0)</f>
        <v>0</v>
      </c>
      <c r="BG281" s="212">
        <f>IF(N281="zákl. přenesená",J281,0)</f>
        <v>0</v>
      </c>
      <c r="BH281" s="212">
        <f>IF(N281="sníž. přenesená",J281,0)</f>
        <v>0</v>
      </c>
      <c r="BI281" s="212">
        <f>IF(N281="nulová",J281,0)</f>
        <v>0</v>
      </c>
      <c r="BJ281" s="17" t="s">
        <v>21</v>
      </c>
      <c r="BK281" s="212">
        <f>ROUND(I281*H281,2)</f>
        <v>0</v>
      </c>
      <c r="BL281" s="17" t="s">
        <v>107</v>
      </c>
      <c r="BM281" s="211" t="s">
        <v>1058</v>
      </c>
    </row>
    <row r="282" spans="1:65" s="12" customFormat="1">
      <c r="B282" s="217"/>
      <c r="C282" s="218"/>
      <c r="D282" s="213" t="s">
        <v>205</v>
      </c>
      <c r="E282" s="219" t="s">
        <v>1</v>
      </c>
      <c r="F282" s="220" t="s">
        <v>1340</v>
      </c>
      <c r="G282" s="218"/>
      <c r="H282" s="221">
        <v>356</v>
      </c>
      <c r="I282" s="222"/>
      <c r="J282" s="218"/>
      <c r="K282" s="218"/>
      <c r="L282" s="223"/>
      <c r="M282" s="224"/>
      <c r="N282" s="225"/>
      <c r="O282" s="225"/>
      <c r="P282" s="225"/>
      <c r="Q282" s="225"/>
      <c r="R282" s="225"/>
      <c r="S282" s="225"/>
      <c r="T282" s="226"/>
      <c r="AT282" s="227" t="s">
        <v>205</v>
      </c>
      <c r="AU282" s="227" t="s">
        <v>92</v>
      </c>
      <c r="AV282" s="12" t="s">
        <v>92</v>
      </c>
      <c r="AW282" s="12" t="s">
        <v>38</v>
      </c>
      <c r="AX282" s="12" t="s">
        <v>84</v>
      </c>
      <c r="AY282" s="227" t="s">
        <v>151</v>
      </c>
    </row>
    <row r="283" spans="1:65" s="13" customFormat="1">
      <c r="B283" s="228"/>
      <c r="C283" s="229"/>
      <c r="D283" s="213" t="s">
        <v>205</v>
      </c>
      <c r="E283" s="230" t="s">
        <v>1</v>
      </c>
      <c r="F283" s="231" t="s">
        <v>209</v>
      </c>
      <c r="G283" s="229"/>
      <c r="H283" s="232">
        <v>356</v>
      </c>
      <c r="I283" s="233"/>
      <c r="J283" s="229"/>
      <c r="K283" s="229"/>
      <c r="L283" s="234"/>
      <c r="M283" s="235"/>
      <c r="N283" s="236"/>
      <c r="O283" s="236"/>
      <c r="P283" s="236"/>
      <c r="Q283" s="236"/>
      <c r="R283" s="236"/>
      <c r="S283" s="236"/>
      <c r="T283" s="237"/>
      <c r="AT283" s="238" t="s">
        <v>205</v>
      </c>
      <c r="AU283" s="238" t="s">
        <v>92</v>
      </c>
      <c r="AV283" s="13" t="s">
        <v>107</v>
      </c>
      <c r="AW283" s="13" t="s">
        <v>38</v>
      </c>
      <c r="AX283" s="13" t="s">
        <v>21</v>
      </c>
      <c r="AY283" s="238" t="s">
        <v>151</v>
      </c>
    </row>
    <row r="284" spans="1:65" s="2" customFormat="1" ht="21.75" customHeight="1">
      <c r="A284" s="34"/>
      <c r="B284" s="35"/>
      <c r="C284" s="200" t="s">
        <v>681</v>
      </c>
      <c r="D284" s="200" t="s">
        <v>152</v>
      </c>
      <c r="E284" s="201" t="s">
        <v>1347</v>
      </c>
      <c r="F284" s="202" t="s">
        <v>1348</v>
      </c>
      <c r="G284" s="203" t="s">
        <v>319</v>
      </c>
      <c r="H284" s="204">
        <v>178</v>
      </c>
      <c r="I284" s="205"/>
      <c r="J284" s="206">
        <f>ROUND(I284*H284,2)</f>
        <v>0</v>
      </c>
      <c r="K284" s="202" t="s">
        <v>1</v>
      </c>
      <c r="L284" s="39"/>
      <c r="M284" s="207" t="s">
        <v>1</v>
      </c>
      <c r="N284" s="208" t="s">
        <v>49</v>
      </c>
      <c r="O284" s="71"/>
      <c r="P284" s="209">
        <f>O284*H284</f>
        <v>0</v>
      </c>
      <c r="Q284" s="209">
        <v>0</v>
      </c>
      <c r="R284" s="209">
        <f>Q284*H284</f>
        <v>0</v>
      </c>
      <c r="S284" s="209">
        <v>0</v>
      </c>
      <c r="T284" s="210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11" t="s">
        <v>107</v>
      </c>
      <c r="AT284" s="211" t="s">
        <v>152</v>
      </c>
      <c r="AU284" s="211" t="s">
        <v>92</v>
      </c>
      <c r="AY284" s="17" t="s">
        <v>151</v>
      </c>
      <c r="BE284" s="212">
        <f>IF(N284="základní",J284,0)</f>
        <v>0</v>
      </c>
      <c r="BF284" s="212">
        <f>IF(N284="snížená",J284,0)</f>
        <v>0</v>
      </c>
      <c r="BG284" s="212">
        <f>IF(N284="zákl. přenesená",J284,0)</f>
        <v>0</v>
      </c>
      <c r="BH284" s="212">
        <f>IF(N284="sníž. přenesená",J284,0)</f>
        <v>0</v>
      </c>
      <c r="BI284" s="212">
        <f>IF(N284="nulová",J284,0)</f>
        <v>0</v>
      </c>
      <c r="BJ284" s="17" t="s">
        <v>21</v>
      </c>
      <c r="BK284" s="212">
        <f>ROUND(I284*H284,2)</f>
        <v>0</v>
      </c>
      <c r="BL284" s="17" t="s">
        <v>107</v>
      </c>
      <c r="BM284" s="211" t="s">
        <v>1061</v>
      </c>
    </row>
    <row r="285" spans="1:65" s="12" customFormat="1" ht="20.399999999999999">
      <c r="B285" s="217"/>
      <c r="C285" s="218"/>
      <c r="D285" s="213" t="s">
        <v>205</v>
      </c>
      <c r="E285" s="219" t="s">
        <v>1</v>
      </c>
      <c r="F285" s="220" t="s">
        <v>1349</v>
      </c>
      <c r="G285" s="218"/>
      <c r="H285" s="221">
        <v>178</v>
      </c>
      <c r="I285" s="222"/>
      <c r="J285" s="218"/>
      <c r="K285" s="218"/>
      <c r="L285" s="223"/>
      <c r="M285" s="224"/>
      <c r="N285" s="225"/>
      <c r="O285" s="225"/>
      <c r="P285" s="225"/>
      <c r="Q285" s="225"/>
      <c r="R285" s="225"/>
      <c r="S285" s="225"/>
      <c r="T285" s="226"/>
      <c r="AT285" s="227" t="s">
        <v>205</v>
      </c>
      <c r="AU285" s="227" t="s">
        <v>92</v>
      </c>
      <c r="AV285" s="12" t="s">
        <v>92</v>
      </c>
      <c r="AW285" s="12" t="s">
        <v>38</v>
      </c>
      <c r="AX285" s="12" t="s">
        <v>84</v>
      </c>
      <c r="AY285" s="227" t="s">
        <v>151</v>
      </c>
    </row>
    <row r="286" spans="1:65" s="13" customFormat="1">
      <c r="B286" s="228"/>
      <c r="C286" s="229"/>
      <c r="D286" s="213" t="s">
        <v>205</v>
      </c>
      <c r="E286" s="230" t="s">
        <v>1</v>
      </c>
      <c r="F286" s="231" t="s">
        <v>209</v>
      </c>
      <c r="G286" s="229"/>
      <c r="H286" s="232">
        <v>178</v>
      </c>
      <c r="I286" s="233"/>
      <c r="J286" s="229"/>
      <c r="K286" s="229"/>
      <c r="L286" s="234"/>
      <c r="M286" s="235"/>
      <c r="N286" s="236"/>
      <c r="O286" s="236"/>
      <c r="P286" s="236"/>
      <c r="Q286" s="236"/>
      <c r="R286" s="236"/>
      <c r="S286" s="236"/>
      <c r="T286" s="237"/>
      <c r="AT286" s="238" t="s">
        <v>205</v>
      </c>
      <c r="AU286" s="238" t="s">
        <v>92</v>
      </c>
      <c r="AV286" s="13" t="s">
        <v>107</v>
      </c>
      <c r="AW286" s="13" t="s">
        <v>38</v>
      </c>
      <c r="AX286" s="13" t="s">
        <v>21</v>
      </c>
      <c r="AY286" s="238" t="s">
        <v>151</v>
      </c>
    </row>
    <row r="287" spans="1:65" s="2" customFormat="1" ht="16.5" customHeight="1">
      <c r="A287" s="34"/>
      <c r="B287" s="35"/>
      <c r="C287" s="200" t="s">
        <v>685</v>
      </c>
      <c r="D287" s="200" t="s">
        <v>152</v>
      </c>
      <c r="E287" s="201" t="s">
        <v>1354</v>
      </c>
      <c r="F287" s="202" t="s">
        <v>1355</v>
      </c>
      <c r="G287" s="203" t="s">
        <v>368</v>
      </c>
      <c r="H287" s="204">
        <v>48.54</v>
      </c>
      <c r="I287" s="205"/>
      <c r="J287" s="206">
        <f>ROUND(I287*H287,2)</f>
        <v>0</v>
      </c>
      <c r="K287" s="202" t="s">
        <v>1</v>
      </c>
      <c r="L287" s="39"/>
      <c r="M287" s="207" t="s">
        <v>1</v>
      </c>
      <c r="N287" s="208" t="s">
        <v>49</v>
      </c>
      <c r="O287" s="71"/>
      <c r="P287" s="209">
        <f>O287*H287</f>
        <v>0</v>
      </c>
      <c r="Q287" s="209">
        <v>0</v>
      </c>
      <c r="R287" s="209">
        <f>Q287*H287</f>
        <v>0</v>
      </c>
      <c r="S287" s="209">
        <v>0</v>
      </c>
      <c r="T287" s="210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11" t="s">
        <v>107</v>
      </c>
      <c r="AT287" s="211" t="s">
        <v>152</v>
      </c>
      <c r="AU287" s="211" t="s">
        <v>92</v>
      </c>
      <c r="AY287" s="17" t="s">
        <v>151</v>
      </c>
      <c r="BE287" s="212">
        <f>IF(N287="základní",J287,0)</f>
        <v>0</v>
      </c>
      <c r="BF287" s="212">
        <f>IF(N287="snížená",J287,0)</f>
        <v>0</v>
      </c>
      <c r="BG287" s="212">
        <f>IF(N287="zákl. přenesená",J287,0)</f>
        <v>0</v>
      </c>
      <c r="BH287" s="212">
        <f>IF(N287="sníž. přenesená",J287,0)</f>
        <v>0</v>
      </c>
      <c r="BI287" s="212">
        <f>IF(N287="nulová",J287,0)</f>
        <v>0</v>
      </c>
      <c r="BJ287" s="17" t="s">
        <v>21</v>
      </c>
      <c r="BK287" s="212">
        <f>ROUND(I287*H287,2)</f>
        <v>0</v>
      </c>
      <c r="BL287" s="17" t="s">
        <v>107</v>
      </c>
      <c r="BM287" s="211" t="s">
        <v>1064</v>
      </c>
    </row>
    <row r="288" spans="1:65" s="15" customFormat="1">
      <c r="B288" s="251"/>
      <c r="C288" s="252"/>
      <c r="D288" s="213" t="s">
        <v>205</v>
      </c>
      <c r="E288" s="253" t="s">
        <v>1</v>
      </c>
      <c r="F288" s="254" t="s">
        <v>1273</v>
      </c>
      <c r="G288" s="252"/>
      <c r="H288" s="253" t="s">
        <v>1</v>
      </c>
      <c r="I288" s="255"/>
      <c r="J288" s="252"/>
      <c r="K288" s="252"/>
      <c r="L288" s="256"/>
      <c r="M288" s="257"/>
      <c r="N288" s="258"/>
      <c r="O288" s="258"/>
      <c r="P288" s="258"/>
      <c r="Q288" s="258"/>
      <c r="R288" s="258"/>
      <c r="S288" s="258"/>
      <c r="T288" s="259"/>
      <c r="AT288" s="260" t="s">
        <v>205</v>
      </c>
      <c r="AU288" s="260" t="s">
        <v>92</v>
      </c>
      <c r="AV288" s="15" t="s">
        <v>21</v>
      </c>
      <c r="AW288" s="15" t="s">
        <v>38</v>
      </c>
      <c r="AX288" s="15" t="s">
        <v>84</v>
      </c>
      <c r="AY288" s="260" t="s">
        <v>151</v>
      </c>
    </row>
    <row r="289" spans="1:65" s="12" customFormat="1">
      <c r="B289" s="217"/>
      <c r="C289" s="218"/>
      <c r="D289" s="213" t="s">
        <v>205</v>
      </c>
      <c r="E289" s="219" t="s">
        <v>1</v>
      </c>
      <c r="F289" s="220" t="s">
        <v>1356</v>
      </c>
      <c r="G289" s="218"/>
      <c r="H289" s="221">
        <v>47.1</v>
      </c>
      <c r="I289" s="222"/>
      <c r="J289" s="218"/>
      <c r="K289" s="218"/>
      <c r="L289" s="223"/>
      <c r="M289" s="224"/>
      <c r="N289" s="225"/>
      <c r="O289" s="225"/>
      <c r="P289" s="225"/>
      <c r="Q289" s="225"/>
      <c r="R289" s="225"/>
      <c r="S289" s="225"/>
      <c r="T289" s="226"/>
      <c r="AT289" s="227" t="s">
        <v>205</v>
      </c>
      <c r="AU289" s="227" t="s">
        <v>92</v>
      </c>
      <c r="AV289" s="12" t="s">
        <v>92</v>
      </c>
      <c r="AW289" s="12" t="s">
        <v>38</v>
      </c>
      <c r="AX289" s="12" t="s">
        <v>84</v>
      </c>
      <c r="AY289" s="227" t="s">
        <v>151</v>
      </c>
    </row>
    <row r="290" spans="1:65" s="12" customFormat="1">
      <c r="B290" s="217"/>
      <c r="C290" s="218"/>
      <c r="D290" s="213" t="s">
        <v>205</v>
      </c>
      <c r="E290" s="219" t="s">
        <v>1</v>
      </c>
      <c r="F290" s="220" t="s">
        <v>1357</v>
      </c>
      <c r="G290" s="218"/>
      <c r="H290" s="221">
        <v>1.44</v>
      </c>
      <c r="I290" s="222"/>
      <c r="J290" s="218"/>
      <c r="K290" s="218"/>
      <c r="L290" s="223"/>
      <c r="M290" s="224"/>
      <c r="N290" s="225"/>
      <c r="O290" s="225"/>
      <c r="P290" s="225"/>
      <c r="Q290" s="225"/>
      <c r="R290" s="225"/>
      <c r="S290" s="225"/>
      <c r="T290" s="226"/>
      <c r="AT290" s="227" t="s">
        <v>205</v>
      </c>
      <c r="AU290" s="227" t="s">
        <v>92</v>
      </c>
      <c r="AV290" s="12" t="s">
        <v>92</v>
      </c>
      <c r="AW290" s="12" t="s">
        <v>38</v>
      </c>
      <c r="AX290" s="12" t="s">
        <v>84</v>
      </c>
      <c r="AY290" s="227" t="s">
        <v>151</v>
      </c>
    </row>
    <row r="291" spans="1:65" s="13" customFormat="1">
      <c r="B291" s="228"/>
      <c r="C291" s="229"/>
      <c r="D291" s="213" t="s">
        <v>205</v>
      </c>
      <c r="E291" s="230" t="s">
        <v>1</v>
      </c>
      <c r="F291" s="231" t="s">
        <v>209</v>
      </c>
      <c r="G291" s="229"/>
      <c r="H291" s="232">
        <v>48.54</v>
      </c>
      <c r="I291" s="233"/>
      <c r="J291" s="229"/>
      <c r="K291" s="229"/>
      <c r="L291" s="234"/>
      <c r="M291" s="235"/>
      <c r="N291" s="236"/>
      <c r="O291" s="236"/>
      <c r="P291" s="236"/>
      <c r="Q291" s="236"/>
      <c r="R291" s="236"/>
      <c r="S291" s="236"/>
      <c r="T291" s="237"/>
      <c r="AT291" s="238" t="s">
        <v>205</v>
      </c>
      <c r="AU291" s="238" t="s">
        <v>92</v>
      </c>
      <c r="AV291" s="13" t="s">
        <v>107</v>
      </c>
      <c r="AW291" s="13" t="s">
        <v>38</v>
      </c>
      <c r="AX291" s="13" t="s">
        <v>21</v>
      </c>
      <c r="AY291" s="238" t="s">
        <v>151</v>
      </c>
    </row>
    <row r="292" spans="1:65" s="2" customFormat="1" ht="16.5" customHeight="1">
      <c r="A292" s="34"/>
      <c r="B292" s="35"/>
      <c r="C292" s="200" t="s">
        <v>691</v>
      </c>
      <c r="D292" s="200" t="s">
        <v>152</v>
      </c>
      <c r="E292" s="201" t="s">
        <v>1358</v>
      </c>
      <c r="F292" s="202" t="s">
        <v>1359</v>
      </c>
      <c r="G292" s="203" t="s">
        <v>368</v>
      </c>
      <c r="H292" s="204">
        <v>48.54</v>
      </c>
      <c r="I292" s="205"/>
      <c r="J292" s="206">
        <f>ROUND(I292*H292,2)</f>
        <v>0</v>
      </c>
      <c r="K292" s="202" t="s">
        <v>1</v>
      </c>
      <c r="L292" s="39"/>
      <c r="M292" s="207" t="s">
        <v>1</v>
      </c>
      <c r="N292" s="208" t="s">
        <v>49</v>
      </c>
      <c r="O292" s="71"/>
      <c r="P292" s="209">
        <f>O292*H292</f>
        <v>0</v>
      </c>
      <c r="Q292" s="209">
        <v>0</v>
      </c>
      <c r="R292" s="209">
        <f>Q292*H292</f>
        <v>0</v>
      </c>
      <c r="S292" s="209">
        <v>0</v>
      </c>
      <c r="T292" s="210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211" t="s">
        <v>107</v>
      </c>
      <c r="AT292" s="211" t="s">
        <v>152</v>
      </c>
      <c r="AU292" s="211" t="s">
        <v>92</v>
      </c>
      <c r="AY292" s="17" t="s">
        <v>151</v>
      </c>
      <c r="BE292" s="212">
        <f>IF(N292="základní",J292,0)</f>
        <v>0</v>
      </c>
      <c r="BF292" s="212">
        <f>IF(N292="snížená",J292,0)</f>
        <v>0</v>
      </c>
      <c r="BG292" s="212">
        <f>IF(N292="zákl. přenesená",J292,0)</f>
        <v>0</v>
      </c>
      <c r="BH292" s="212">
        <f>IF(N292="sníž. přenesená",J292,0)</f>
        <v>0</v>
      </c>
      <c r="BI292" s="212">
        <f>IF(N292="nulová",J292,0)</f>
        <v>0</v>
      </c>
      <c r="BJ292" s="17" t="s">
        <v>21</v>
      </c>
      <c r="BK292" s="212">
        <f>ROUND(I292*H292,2)</f>
        <v>0</v>
      </c>
      <c r="BL292" s="17" t="s">
        <v>107</v>
      </c>
      <c r="BM292" s="211" t="s">
        <v>1067</v>
      </c>
    </row>
    <row r="293" spans="1:65" s="15" customFormat="1">
      <c r="B293" s="251"/>
      <c r="C293" s="252"/>
      <c r="D293" s="213" t="s">
        <v>205</v>
      </c>
      <c r="E293" s="253" t="s">
        <v>1</v>
      </c>
      <c r="F293" s="254" t="s">
        <v>1273</v>
      </c>
      <c r="G293" s="252"/>
      <c r="H293" s="253" t="s">
        <v>1</v>
      </c>
      <c r="I293" s="255"/>
      <c r="J293" s="252"/>
      <c r="K293" s="252"/>
      <c r="L293" s="256"/>
      <c r="M293" s="257"/>
      <c r="N293" s="258"/>
      <c r="O293" s="258"/>
      <c r="P293" s="258"/>
      <c r="Q293" s="258"/>
      <c r="R293" s="258"/>
      <c r="S293" s="258"/>
      <c r="T293" s="259"/>
      <c r="AT293" s="260" t="s">
        <v>205</v>
      </c>
      <c r="AU293" s="260" t="s">
        <v>92</v>
      </c>
      <c r="AV293" s="15" t="s">
        <v>21</v>
      </c>
      <c r="AW293" s="15" t="s">
        <v>38</v>
      </c>
      <c r="AX293" s="15" t="s">
        <v>84</v>
      </c>
      <c r="AY293" s="260" t="s">
        <v>151</v>
      </c>
    </row>
    <row r="294" spans="1:65" s="12" customFormat="1">
      <c r="B294" s="217"/>
      <c r="C294" s="218"/>
      <c r="D294" s="213" t="s">
        <v>205</v>
      </c>
      <c r="E294" s="219" t="s">
        <v>1</v>
      </c>
      <c r="F294" s="220" t="s">
        <v>1356</v>
      </c>
      <c r="G294" s="218"/>
      <c r="H294" s="221">
        <v>47.1</v>
      </c>
      <c r="I294" s="222"/>
      <c r="J294" s="218"/>
      <c r="K294" s="218"/>
      <c r="L294" s="223"/>
      <c r="M294" s="224"/>
      <c r="N294" s="225"/>
      <c r="O294" s="225"/>
      <c r="P294" s="225"/>
      <c r="Q294" s="225"/>
      <c r="R294" s="225"/>
      <c r="S294" s="225"/>
      <c r="T294" s="226"/>
      <c r="AT294" s="227" t="s">
        <v>205</v>
      </c>
      <c r="AU294" s="227" t="s">
        <v>92</v>
      </c>
      <c r="AV294" s="12" t="s">
        <v>92</v>
      </c>
      <c r="AW294" s="12" t="s">
        <v>38</v>
      </c>
      <c r="AX294" s="12" t="s">
        <v>84</v>
      </c>
      <c r="AY294" s="227" t="s">
        <v>151</v>
      </c>
    </row>
    <row r="295" spans="1:65" s="12" customFormat="1">
      <c r="B295" s="217"/>
      <c r="C295" s="218"/>
      <c r="D295" s="213" t="s">
        <v>205</v>
      </c>
      <c r="E295" s="219" t="s">
        <v>1</v>
      </c>
      <c r="F295" s="220" t="s">
        <v>1357</v>
      </c>
      <c r="G295" s="218"/>
      <c r="H295" s="221">
        <v>1.44</v>
      </c>
      <c r="I295" s="222"/>
      <c r="J295" s="218"/>
      <c r="K295" s="218"/>
      <c r="L295" s="223"/>
      <c r="M295" s="224"/>
      <c r="N295" s="225"/>
      <c r="O295" s="225"/>
      <c r="P295" s="225"/>
      <c r="Q295" s="225"/>
      <c r="R295" s="225"/>
      <c r="S295" s="225"/>
      <c r="T295" s="226"/>
      <c r="AT295" s="227" t="s">
        <v>205</v>
      </c>
      <c r="AU295" s="227" t="s">
        <v>92</v>
      </c>
      <c r="AV295" s="12" t="s">
        <v>92</v>
      </c>
      <c r="AW295" s="12" t="s">
        <v>38</v>
      </c>
      <c r="AX295" s="12" t="s">
        <v>84</v>
      </c>
      <c r="AY295" s="227" t="s">
        <v>151</v>
      </c>
    </row>
    <row r="296" spans="1:65" s="13" customFormat="1">
      <c r="B296" s="228"/>
      <c r="C296" s="229"/>
      <c r="D296" s="213" t="s">
        <v>205</v>
      </c>
      <c r="E296" s="230" t="s">
        <v>1</v>
      </c>
      <c r="F296" s="231" t="s">
        <v>209</v>
      </c>
      <c r="G296" s="229"/>
      <c r="H296" s="232">
        <v>48.54</v>
      </c>
      <c r="I296" s="233"/>
      <c r="J296" s="229"/>
      <c r="K296" s="229"/>
      <c r="L296" s="234"/>
      <c r="M296" s="235"/>
      <c r="N296" s="236"/>
      <c r="O296" s="236"/>
      <c r="P296" s="236"/>
      <c r="Q296" s="236"/>
      <c r="R296" s="236"/>
      <c r="S296" s="236"/>
      <c r="T296" s="237"/>
      <c r="AT296" s="238" t="s">
        <v>205</v>
      </c>
      <c r="AU296" s="238" t="s">
        <v>92</v>
      </c>
      <c r="AV296" s="13" t="s">
        <v>107</v>
      </c>
      <c r="AW296" s="13" t="s">
        <v>38</v>
      </c>
      <c r="AX296" s="13" t="s">
        <v>21</v>
      </c>
      <c r="AY296" s="238" t="s">
        <v>151</v>
      </c>
    </row>
    <row r="297" spans="1:65" s="2" customFormat="1" ht="16.5" customHeight="1">
      <c r="A297" s="34"/>
      <c r="B297" s="35"/>
      <c r="C297" s="265" t="s">
        <v>695</v>
      </c>
      <c r="D297" s="265" t="s">
        <v>532</v>
      </c>
      <c r="E297" s="266" t="s">
        <v>1360</v>
      </c>
      <c r="F297" s="267" t="s">
        <v>1361</v>
      </c>
      <c r="G297" s="268" t="s">
        <v>368</v>
      </c>
      <c r="H297" s="269">
        <v>48.54</v>
      </c>
      <c r="I297" s="270"/>
      <c r="J297" s="271">
        <f>ROUND(I297*H297,2)</f>
        <v>0</v>
      </c>
      <c r="K297" s="267" t="s">
        <v>1</v>
      </c>
      <c r="L297" s="272"/>
      <c r="M297" s="273" t="s">
        <v>1</v>
      </c>
      <c r="N297" s="274" t="s">
        <v>49</v>
      </c>
      <c r="O297" s="71"/>
      <c r="P297" s="209">
        <f>O297*H297</f>
        <v>0</v>
      </c>
      <c r="Q297" s="209">
        <v>1</v>
      </c>
      <c r="R297" s="209">
        <f>Q297*H297</f>
        <v>48.54</v>
      </c>
      <c r="S297" s="209">
        <v>0</v>
      </c>
      <c r="T297" s="210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11" t="s">
        <v>119</v>
      </c>
      <c r="AT297" s="211" t="s">
        <v>532</v>
      </c>
      <c r="AU297" s="211" t="s">
        <v>92</v>
      </c>
      <c r="AY297" s="17" t="s">
        <v>151</v>
      </c>
      <c r="BE297" s="212">
        <f>IF(N297="základní",J297,0)</f>
        <v>0</v>
      </c>
      <c r="BF297" s="212">
        <f>IF(N297="snížená",J297,0)</f>
        <v>0</v>
      </c>
      <c r="BG297" s="212">
        <f>IF(N297="zákl. přenesená",J297,0)</f>
        <v>0</v>
      </c>
      <c r="BH297" s="212">
        <f>IF(N297="sníž. přenesená",J297,0)</f>
        <v>0</v>
      </c>
      <c r="BI297" s="212">
        <f>IF(N297="nulová",J297,0)</f>
        <v>0</v>
      </c>
      <c r="BJ297" s="17" t="s">
        <v>21</v>
      </c>
      <c r="BK297" s="212">
        <f>ROUND(I297*H297,2)</f>
        <v>0</v>
      </c>
      <c r="BL297" s="17" t="s">
        <v>107</v>
      </c>
      <c r="BM297" s="211" t="s">
        <v>1070</v>
      </c>
    </row>
    <row r="298" spans="1:65" s="2" customFormat="1" ht="19.2">
      <c r="A298" s="34"/>
      <c r="B298" s="35"/>
      <c r="C298" s="36"/>
      <c r="D298" s="213" t="s">
        <v>159</v>
      </c>
      <c r="E298" s="36"/>
      <c r="F298" s="214" t="s">
        <v>1362</v>
      </c>
      <c r="G298" s="36"/>
      <c r="H298" s="36"/>
      <c r="I298" s="122"/>
      <c r="J298" s="36"/>
      <c r="K298" s="36"/>
      <c r="L298" s="39"/>
      <c r="M298" s="215"/>
      <c r="N298" s="216"/>
      <c r="O298" s="71"/>
      <c r="P298" s="71"/>
      <c r="Q298" s="71"/>
      <c r="R298" s="71"/>
      <c r="S298" s="71"/>
      <c r="T298" s="72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159</v>
      </c>
      <c r="AU298" s="17" t="s">
        <v>92</v>
      </c>
    </row>
    <row r="299" spans="1:65" s="2" customFormat="1" ht="16.5" customHeight="1">
      <c r="A299" s="34"/>
      <c r="B299" s="35"/>
      <c r="C299" s="200" t="s">
        <v>699</v>
      </c>
      <c r="D299" s="200" t="s">
        <v>152</v>
      </c>
      <c r="E299" s="201" t="s">
        <v>1350</v>
      </c>
      <c r="F299" s="202" t="s">
        <v>1351</v>
      </c>
      <c r="G299" s="203" t="s">
        <v>319</v>
      </c>
      <c r="H299" s="204">
        <v>178</v>
      </c>
      <c r="I299" s="205"/>
      <c r="J299" s="206">
        <f>ROUND(I299*H299,2)</f>
        <v>0</v>
      </c>
      <c r="K299" s="202" t="s">
        <v>1</v>
      </c>
      <c r="L299" s="39"/>
      <c r="M299" s="207" t="s">
        <v>1</v>
      </c>
      <c r="N299" s="208" t="s">
        <v>49</v>
      </c>
      <c r="O299" s="71"/>
      <c r="P299" s="209">
        <f>O299*H299</f>
        <v>0</v>
      </c>
      <c r="Q299" s="209">
        <v>0</v>
      </c>
      <c r="R299" s="209">
        <f>Q299*H299</f>
        <v>0</v>
      </c>
      <c r="S299" s="209">
        <v>0</v>
      </c>
      <c r="T299" s="210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11" t="s">
        <v>107</v>
      </c>
      <c r="AT299" s="211" t="s">
        <v>152</v>
      </c>
      <c r="AU299" s="211" t="s">
        <v>92</v>
      </c>
      <c r="AY299" s="17" t="s">
        <v>151</v>
      </c>
      <c r="BE299" s="212">
        <f>IF(N299="základní",J299,0)</f>
        <v>0</v>
      </c>
      <c r="BF299" s="212">
        <f>IF(N299="snížená",J299,0)</f>
        <v>0</v>
      </c>
      <c r="BG299" s="212">
        <f>IF(N299="zákl. přenesená",J299,0)</f>
        <v>0</v>
      </c>
      <c r="BH299" s="212">
        <f>IF(N299="sníž. přenesená",J299,0)</f>
        <v>0</v>
      </c>
      <c r="BI299" s="212">
        <f>IF(N299="nulová",J299,0)</f>
        <v>0</v>
      </c>
      <c r="BJ299" s="17" t="s">
        <v>21</v>
      </c>
      <c r="BK299" s="212">
        <f>ROUND(I299*H299,2)</f>
        <v>0</v>
      </c>
      <c r="BL299" s="17" t="s">
        <v>107</v>
      </c>
      <c r="BM299" s="211" t="s">
        <v>1073</v>
      </c>
    </row>
    <row r="300" spans="1:65" s="15" customFormat="1" ht="30.6">
      <c r="B300" s="251"/>
      <c r="C300" s="252"/>
      <c r="D300" s="213" t="s">
        <v>205</v>
      </c>
      <c r="E300" s="253" t="s">
        <v>1</v>
      </c>
      <c r="F300" s="254" t="s">
        <v>1352</v>
      </c>
      <c r="G300" s="252"/>
      <c r="H300" s="253" t="s">
        <v>1</v>
      </c>
      <c r="I300" s="255"/>
      <c r="J300" s="252"/>
      <c r="K300" s="252"/>
      <c r="L300" s="256"/>
      <c r="M300" s="257"/>
      <c r="N300" s="258"/>
      <c r="O300" s="258"/>
      <c r="P300" s="258"/>
      <c r="Q300" s="258"/>
      <c r="R300" s="258"/>
      <c r="S300" s="258"/>
      <c r="T300" s="259"/>
      <c r="AT300" s="260" t="s">
        <v>205</v>
      </c>
      <c r="AU300" s="260" t="s">
        <v>92</v>
      </c>
      <c r="AV300" s="15" t="s">
        <v>21</v>
      </c>
      <c r="AW300" s="15" t="s">
        <v>38</v>
      </c>
      <c r="AX300" s="15" t="s">
        <v>84</v>
      </c>
      <c r="AY300" s="260" t="s">
        <v>151</v>
      </c>
    </row>
    <row r="301" spans="1:65" s="12" customFormat="1">
      <c r="B301" s="217"/>
      <c r="C301" s="218"/>
      <c r="D301" s="213" t="s">
        <v>205</v>
      </c>
      <c r="E301" s="219" t="s">
        <v>1</v>
      </c>
      <c r="F301" s="220" t="s">
        <v>1353</v>
      </c>
      <c r="G301" s="218"/>
      <c r="H301" s="221">
        <v>178</v>
      </c>
      <c r="I301" s="222"/>
      <c r="J301" s="218"/>
      <c r="K301" s="218"/>
      <c r="L301" s="223"/>
      <c r="M301" s="224"/>
      <c r="N301" s="225"/>
      <c r="O301" s="225"/>
      <c r="P301" s="225"/>
      <c r="Q301" s="225"/>
      <c r="R301" s="225"/>
      <c r="S301" s="225"/>
      <c r="T301" s="226"/>
      <c r="AT301" s="227" t="s">
        <v>205</v>
      </c>
      <c r="AU301" s="227" t="s">
        <v>92</v>
      </c>
      <c r="AV301" s="12" t="s">
        <v>92</v>
      </c>
      <c r="AW301" s="12" t="s">
        <v>38</v>
      </c>
      <c r="AX301" s="12" t="s">
        <v>84</v>
      </c>
      <c r="AY301" s="227" t="s">
        <v>151</v>
      </c>
    </row>
    <row r="302" spans="1:65" s="13" customFormat="1">
      <c r="B302" s="228"/>
      <c r="C302" s="229"/>
      <c r="D302" s="213" t="s">
        <v>205</v>
      </c>
      <c r="E302" s="230" t="s">
        <v>1</v>
      </c>
      <c r="F302" s="231" t="s">
        <v>209</v>
      </c>
      <c r="G302" s="229"/>
      <c r="H302" s="232">
        <v>178</v>
      </c>
      <c r="I302" s="233"/>
      <c r="J302" s="229"/>
      <c r="K302" s="229"/>
      <c r="L302" s="234"/>
      <c r="M302" s="235"/>
      <c r="N302" s="236"/>
      <c r="O302" s="236"/>
      <c r="P302" s="236"/>
      <c r="Q302" s="236"/>
      <c r="R302" s="236"/>
      <c r="S302" s="236"/>
      <c r="T302" s="237"/>
      <c r="AT302" s="238" t="s">
        <v>205</v>
      </c>
      <c r="AU302" s="238" t="s">
        <v>92</v>
      </c>
      <c r="AV302" s="13" t="s">
        <v>107</v>
      </c>
      <c r="AW302" s="13" t="s">
        <v>38</v>
      </c>
      <c r="AX302" s="13" t="s">
        <v>21</v>
      </c>
      <c r="AY302" s="238" t="s">
        <v>151</v>
      </c>
    </row>
    <row r="303" spans="1:65" s="11" customFormat="1" ht="22.8" customHeight="1">
      <c r="B303" s="186"/>
      <c r="C303" s="187"/>
      <c r="D303" s="188" t="s">
        <v>83</v>
      </c>
      <c r="E303" s="249" t="s">
        <v>1365</v>
      </c>
      <c r="F303" s="249" t="s">
        <v>1366</v>
      </c>
      <c r="G303" s="187"/>
      <c r="H303" s="187"/>
      <c r="I303" s="190"/>
      <c r="J303" s="250">
        <f>BK303</f>
        <v>0</v>
      </c>
      <c r="K303" s="187"/>
      <c r="L303" s="192"/>
      <c r="M303" s="193"/>
      <c r="N303" s="194"/>
      <c r="O303" s="194"/>
      <c r="P303" s="195">
        <f>SUM(P304:P333)</f>
        <v>0</v>
      </c>
      <c r="Q303" s="194"/>
      <c r="R303" s="195">
        <f>SUM(R304:R333)</f>
        <v>40.450000000000003</v>
      </c>
      <c r="S303" s="194"/>
      <c r="T303" s="196">
        <f>SUM(T304:T333)</f>
        <v>0</v>
      </c>
      <c r="AR303" s="197" t="s">
        <v>21</v>
      </c>
      <c r="AT303" s="198" t="s">
        <v>83</v>
      </c>
      <c r="AU303" s="198" t="s">
        <v>21</v>
      </c>
      <c r="AY303" s="197" t="s">
        <v>151</v>
      </c>
      <c r="BK303" s="199">
        <f>SUM(BK304:BK333)</f>
        <v>0</v>
      </c>
    </row>
    <row r="304" spans="1:65" s="2" customFormat="1" ht="21.75" customHeight="1">
      <c r="A304" s="34"/>
      <c r="B304" s="35"/>
      <c r="C304" s="200" t="s">
        <v>704</v>
      </c>
      <c r="D304" s="200" t="s">
        <v>152</v>
      </c>
      <c r="E304" s="201" t="s">
        <v>1341</v>
      </c>
      <c r="F304" s="202" t="s">
        <v>1342</v>
      </c>
      <c r="G304" s="203" t="s">
        <v>319</v>
      </c>
      <c r="H304" s="204">
        <v>356</v>
      </c>
      <c r="I304" s="205"/>
      <c r="J304" s="206">
        <f>ROUND(I304*H304,2)</f>
        <v>0</v>
      </c>
      <c r="K304" s="202" t="s">
        <v>1</v>
      </c>
      <c r="L304" s="39"/>
      <c r="M304" s="207" t="s">
        <v>1</v>
      </c>
      <c r="N304" s="208" t="s">
        <v>49</v>
      </c>
      <c r="O304" s="71"/>
      <c r="P304" s="209">
        <f>O304*H304</f>
        <v>0</v>
      </c>
      <c r="Q304" s="209">
        <v>0</v>
      </c>
      <c r="R304" s="209">
        <f>Q304*H304</f>
        <v>0</v>
      </c>
      <c r="S304" s="209">
        <v>0</v>
      </c>
      <c r="T304" s="210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11" t="s">
        <v>107</v>
      </c>
      <c r="AT304" s="211" t="s">
        <v>152</v>
      </c>
      <c r="AU304" s="211" t="s">
        <v>92</v>
      </c>
      <c r="AY304" s="17" t="s">
        <v>151</v>
      </c>
      <c r="BE304" s="212">
        <f>IF(N304="základní",J304,0)</f>
        <v>0</v>
      </c>
      <c r="BF304" s="212">
        <f>IF(N304="snížená",J304,0)</f>
        <v>0</v>
      </c>
      <c r="BG304" s="212">
        <f>IF(N304="zákl. přenesená",J304,0)</f>
        <v>0</v>
      </c>
      <c r="BH304" s="212">
        <f>IF(N304="sníž. přenesená",J304,0)</f>
        <v>0</v>
      </c>
      <c r="BI304" s="212">
        <f>IF(N304="nulová",J304,0)</f>
        <v>0</v>
      </c>
      <c r="BJ304" s="17" t="s">
        <v>21</v>
      </c>
      <c r="BK304" s="212">
        <f>ROUND(I304*H304,2)</f>
        <v>0</v>
      </c>
      <c r="BL304" s="17" t="s">
        <v>107</v>
      </c>
      <c r="BM304" s="211" t="s">
        <v>1076</v>
      </c>
    </row>
    <row r="305" spans="1:65" s="12" customFormat="1">
      <c r="B305" s="217"/>
      <c r="C305" s="218"/>
      <c r="D305" s="213" t="s">
        <v>205</v>
      </c>
      <c r="E305" s="219" t="s">
        <v>1</v>
      </c>
      <c r="F305" s="220" t="s">
        <v>1340</v>
      </c>
      <c r="G305" s="218"/>
      <c r="H305" s="221">
        <v>356</v>
      </c>
      <c r="I305" s="222"/>
      <c r="J305" s="218"/>
      <c r="K305" s="218"/>
      <c r="L305" s="223"/>
      <c r="M305" s="224"/>
      <c r="N305" s="225"/>
      <c r="O305" s="225"/>
      <c r="P305" s="225"/>
      <c r="Q305" s="225"/>
      <c r="R305" s="225"/>
      <c r="S305" s="225"/>
      <c r="T305" s="226"/>
      <c r="AT305" s="227" t="s">
        <v>205</v>
      </c>
      <c r="AU305" s="227" t="s">
        <v>92</v>
      </c>
      <c r="AV305" s="12" t="s">
        <v>92</v>
      </c>
      <c r="AW305" s="12" t="s">
        <v>38</v>
      </c>
      <c r="AX305" s="12" t="s">
        <v>84</v>
      </c>
      <c r="AY305" s="227" t="s">
        <v>151</v>
      </c>
    </row>
    <row r="306" spans="1:65" s="13" customFormat="1">
      <c r="B306" s="228"/>
      <c r="C306" s="229"/>
      <c r="D306" s="213" t="s">
        <v>205</v>
      </c>
      <c r="E306" s="230" t="s">
        <v>1</v>
      </c>
      <c r="F306" s="231" t="s">
        <v>209</v>
      </c>
      <c r="G306" s="229"/>
      <c r="H306" s="232">
        <v>356</v>
      </c>
      <c r="I306" s="233"/>
      <c r="J306" s="229"/>
      <c r="K306" s="229"/>
      <c r="L306" s="234"/>
      <c r="M306" s="235"/>
      <c r="N306" s="236"/>
      <c r="O306" s="236"/>
      <c r="P306" s="236"/>
      <c r="Q306" s="236"/>
      <c r="R306" s="236"/>
      <c r="S306" s="236"/>
      <c r="T306" s="237"/>
      <c r="AT306" s="238" t="s">
        <v>205</v>
      </c>
      <c r="AU306" s="238" t="s">
        <v>92</v>
      </c>
      <c r="AV306" s="13" t="s">
        <v>107</v>
      </c>
      <c r="AW306" s="13" t="s">
        <v>38</v>
      </c>
      <c r="AX306" s="13" t="s">
        <v>21</v>
      </c>
      <c r="AY306" s="238" t="s">
        <v>151</v>
      </c>
    </row>
    <row r="307" spans="1:65" s="2" customFormat="1" ht="16.5" customHeight="1">
      <c r="A307" s="34"/>
      <c r="B307" s="35"/>
      <c r="C307" s="200" t="s">
        <v>709</v>
      </c>
      <c r="D307" s="200" t="s">
        <v>152</v>
      </c>
      <c r="E307" s="201" t="s">
        <v>1343</v>
      </c>
      <c r="F307" s="202" t="s">
        <v>1344</v>
      </c>
      <c r="G307" s="203" t="s">
        <v>203</v>
      </c>
      <c r="H307" s="204">
        <v>1594</v>
      </c>
      <c r="I307" s="205"/>
      <c r="J307" s="206">
        <f>ROUND(I307*H307,2)</f>
        <v>0</v>
      </c>
      <c r="K307" s="202" t="s">
        <v>1</v>
      </c>
      <c r="L307" s="39"/>
      <c r="M307" s="207" t="s">
        <v>1</v>
      </c>
      <c r="N307" s="208" t="s">
        <v>49</v>
      </c>
      <c r="O307" s="71"/>
      <c r="P307" s="209">
        <f>O307*H307</f>
        <v>0</v>
      </c>
      <c r="Q307" s="209">
        <v>0</v>
      </c>
      <c r="R307" s="209">
        <f>Q307*H307</f>
        <v>0</v>
      </c>
      <c r="S307" s="209">
        <v>0</v>
      </c>
      <c r="T307" s="210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11" t="s">
        <v>107</v>
      </c>
      <c r="AT307" s="211" t="s">
        <v>152</v>
      </c>
      <c r="AU307" s="211" t="s">
        <v>92</v>
      </c>
      <c r="AY307" s="17" t="s">
        <v>151</v>
      </c>
      <c r="BE307" s="212">
        <f>IF(N307="základní",J307,0)</f>
        <v>0</v>
      </c>
      <c r="BF307" s="212">
        <f>IF(N307="snížená",J307,0)</f>
        <v>0</v>
      </c>
      <c r="BG307" s="212">
        <f>IF(N307="zákl. přenesená",J307,0)</f>
        <v>0</v>
      </c>
      <c r="BH307" s="212">
        <f>IF(N307="sníž. přenesená",J307,0)</f>
        <v>0</v>
      </c>
      <c r="BI307" s="212">
        <f>IF(N307="nulová",J307,0)</f>
        <v>0</v>
      </c>
      <c r="BJ307" s="17" t="s">
        <v>21</v>
      </c>
      <c r="BK307" s="212">
        <f>ROUND(I307*H307,2)</f>
        <v>0</v>
      </c>
      <c r="BL307" s="17" t="s">
        <v>107</v>
      </c>
      <c r="BM307" s="211" t="s">
        <v>27</v>
      </c>
    </row>
    <row r="308" spans="1:65" s="12" customFormat="1">
      <c r="B308" s="217"/>
      <c r="C308" s="218"/>
      <c r="D308" s="213" t="s">
        <v>205</v>
      </c>
      <c r="E308" s="219" t="s">
        <v>1</v>
      </c>
      <c r="F308" s="220" t="s">
        <v>1345</v>
      </c>
      <c r="G308" s="218"/>
      <c r="H308" s="221">
        <v>1570</v>
      </c>
      <c r="I308" s="222"/>
      <c r="J308" s="218"/>
      <c r="K308" s="218"/>
      <c r="L308" s="223"/>
      <c r="M308" s="224"/>
      <c r="N308" s="225"/>
      <c r="O308" s="225"/>
      <c r="P308" s="225"/>
      <c r="Q308" s="225"/>
      <c r="R308" s="225"/>
      <c r="S308" s="225"/>
      <c r="T308" s="226"/>
      <c r="AT308" s="227" t="s">
        <v>205</v>
      </c>
      <c r="AU308" s="227" t="s">
        <v>92</v>
      </c>
      <c r="AV308" s="12" t="s">
        <v>92</v>
      </c>
      <c r="AW308" s="12" t="s">
        <v>38</v>
      </c>
      <c r="AX308" s="12" t="s">
        <v>84</v>
      </c>
      <c r="AY308" s="227" t="s">
        <v>151</v>
      </c>
    </row>
    <row r="309" spans="1:65" s="12" customFormat="1">
      <c r="B309" s="217"/>
      <c r="C309" s="218"/>
      <c r="D309" s="213" t="s">
        <v>205</v>
      </c>
      <c r="E309" s="219" t="s">
        <v>1</v>
      </c>
      <c r="F309" s="220" t="s">
        <v>1346</v>
      </c>
      <c r="G309" s="218"/>
      <c r="H309" s="221">
        <v>24</v>
      </c>
      <c r="I309" s="222"/>
      <c r="J309" s="218"/>
      <c r="K309" s="218"/>
      <c r="L309" s="223"/>
      <c r="M309" s="224"/>
      <c r="N309" s="225"/>
      <c r="O309" s="225"/>
      <c r="P309" s="225"/>
      <c r="Q309" s="225"/>
      <c r="R309" s="225"/>
      <c r="S309" s="225"/>
      <c r="T309" s="226"/>
      <c r="AT309" s="227" t="s">
        <v>205</v>
      </c>
      <c r="AU309" s="227" t="s">
        <v>92</v>
      </c>
      <c r="AV309" s="12" t="s">
        <v>92</v>
      </c>
      <c r="AW309" s="12" t="s">
        <v>38</v>
      </c>
      <c r="AX309" s="12" t="s">
        <v>84</v>
      </c>
      <c r="AY309" s="227" t="s">
        <v>151</v>
      </c>
    </row>
    <row r="310" spans="1:65" s="13" customFormat="1">
      <c r="B310" s="228"/>
      <c r="C310" s="229"/>
      <c r="D310" s="213" t="s">
        <v>205</v>
      </c>
      <c r="E310" s="230" t="s">
        <v>1</v>
      </c>
      <c r="F310" s="231" t="s">
        <v>209</v>
      </c>
      <c r="G310" s="229"/>
      <c r="H310" s="232">
        <v>1594</v>
      </c>
      <c r="I310" s="233"/>
      <c r="J310" s="229"/>
      <c r="K310" s="229"/>
      <c r="L310" s="234"/>
      <c r="M310" s="235"/>
      <c r="N310" s="236"/>
      <c r="O310" s="236"/>
      <c r="P310" s="236"/>
      <c r="Q310" s="236"/>
      <c r="R310" s="236"/>
      <c r="S310" s="236"/>
      <c r="T310" s="237"/>
      <c r="AT310" s="238" t="s">
        <v>205</v>
      </c>
      <c r="AU310" s="238" t="s">
        <v>92</v>
      </c>
      <c r="AV310" s="13" t="s">
        <v>107</v>
      </c>
      <c r="AW310" s="13" t="s">
        <v>38</v>
      </c>
      <c r="AX310" s="13" t="s">
        <v>21</v>
      </c>
      <c r="AY310" s="238" t="s">
        <v>151</v>
      </c>
    </row>
    <row r="311" spans="1:65" s="2" customFormat="1" ht="21.75" customHeight="1">
      <c r="A311" s="34"/>
      <c r="B311" s="35"/>
      <c r="C311" s="200" t="s">
        <v>714</v>
      </c>
      <c r="D311" s="200" t="s">
        <v>152</v>
      </c>
      <c r="E311" s="201" t="s">
        <v>1338</v>
      </c>
      <c r="F311" s="202" t="s">
        <v>1339</v>
      </c>
      <c r="G311" s="203" t="s">
        <v>319</v>
      </c>
      <c r="H311" s="204">
        <v>356</v>
      </c>
      <c r="I311" s="205"/>
      <c r="J311" s="206">
        <f>ROUND(I311*H311,2)</f>
        <v>0</v>
      </c>
      <c r="K311" s="202" t="s">
        <v>1</v>
      </c>
      <c r="L311" s="39"/>
      <c r="M311" s="207" t="s">
        <v>1</v>
      </c>
      <c r="N311" s="208" t="s">
        <v>49</v>
      </c>
      <c r="O311" s="71"/>
      <c r="P311" s="209">
        <f>O311*H311</f>
        <v>0</v>
      </c>
      <c r="Q311" s="209">
        <v>0</v>
      </c>
      <c r="R311" s="209">
        <f>Q311*H311</f>
        <v>0</v>
      </c>
      <c r="S311" s="209">
        <v>0</v>
      </c>
      <c r="T311" s="210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11" t="s">
        <v>107</v>
      </c>
      <c r="AT311" s="211" t="s">
        <v>152</v>
      </c>
      <c r="AU311" s="211" t="s">
        <v>92</v>
      </c>
      <c r="AY311" s="17" t="s">
        <v>151</v>
      </c>
      <c r="BE311" s="212">
        <f>IF(N311="základní",J311,0)</f>
        <v>0</v>
      </c>
      <c r="BF311" s="212">
        <f>IF(N311="snížená",J311,0)</f>
        <v>0</v>
      </c>
      <c r="BG311" s="212">
        <f>IF(N311="zákl. přenesená",J311,0)</f>
        <v>0</v>
      </c>
      <c r="BH311" s="212">
        <f>IF(N311="sníž. přenesená",J311,0)</f>
        <v>0</v>
      </c>
      <c r="BI311" s="212">
        <f>IF(N311="nulová",J311,0)</f>
        <v>0</v>
      </c>
      <c r="BJ311" s="17" t="s">
        <v>21</v>
      </c>
      <c r="BK311" s="212">
        <f>ROUND(I311*H311,2)</f>
        <v>0</v>
      </c>
      <c r="BL311" s="17" t="s">
        <v>107</v>
      </c>
      <c r="BM311" s="211" t="s">
        <v>1081</v>
      </c>
    </row>
    <row r="312" spans="1:65" s="12" customFormat="1">
      <c r="B312" s="217"/>
      <c r="C312" s="218"/>
      <c r="D312" s="213" t="s">
        <v>205</v>
      </c>
      <c r="E312" s="219" t="s">
        <v>1</v>
      </c>
      <c r="F312" s="220" t="s">
        <v>1340</v>
      </c>
      <c r="G312" s="218"/>
      <c r="H312" s="221">
        <v>356</v>
      </c>
      <c r="I312" s="222"/>
      <c r="J312" s="218"/>
      <c r="K312" s="218"/>
      <c r="L312" s="223"/>
      <c r="M312" s="224"/>
      <c r="N312" s="225"/>
      <c r="O312" s="225"/>
      <c r="P312" s="225"/>
      <c r="Q312" s="225"/>
      <c r="R312" s="225"/>
      <c r="S312" s="225"/>
      <c r="T312" s="226"/>
      <c r="AT312" s="227" t="s">
        <v>205</v>
      </c>
      <c r="AU312" s="227" t="s">
        <v>92</v>
      </c>
      <c r="AV312" s="12" t="s">
        <v>92</v>
      </c>
      <c r="AW312" s="12" t="s">
        <v>38</v>
      </c>
      <c r="AX312" s="12" t="s">
        <v>84</v>
      </c>
      <c r="AY312" s="227" t="s">
        <v>151</v>
      </c>
    </row>
    <row r="313" spans="1:65" s="13" customFormat="1">
      <c r="B313" s="228"/>
      <c r="C313" s="229"/>
      <c r="D313" s="213" t="s">
        <v>205</v>
      </c>
      <c r="E313" s="230" t="s">
        <v>1</v>
      </c>
      <c r="F313" s="231" t="s">
        <v>209</v>
      </c>
      <c r="G313" s="229"/>
      <c r="H313" s="232">
        <v>356</v>
      </c>
      <c r="I313" s="233"/>
      <c r="J313" s="229"/>
      <c r="K313" s="229"/>
      <c r="L313" s="234"/>
      <c r="M313" s="235"/>
      <c r="N313" s="236"/>
      <c r="O313" s="236"/>
      <c r="P313" s="236"/>
      <c r="Q313" s="236"/>
      <c r="R313" s="236"/>
      <c r="S313" s="236"/>
      <c r="T313" s="237"/>
      <c r="AT313" s="238" t="s">
        <v>205</v>
      </c>
      <c r="AU313" s="238" t="s">
        <v>92</v>
      </c>
      <c r="AV313" s="13" t="s">
        <v>107</v>
      </c>
      <c r="AW313" s="13" t="s">
        <v>38</v>
      </c>
      <c r="AX313" s="13" t="s">
        <v>21</v>
      </c>
      <c r="AY313" s="238" t="s">
        <v>151</v>
      </c>
    </row>
    <row r="314" spans="1:65" s="2" customFormat="1" ht="21.75" customHeight="1">
      <c r="A314" s="34"/>
      <c r="B314" s="35"/>
      <c r="C314" s="200" t="s">
        <v>719</v>
      </c>
      <c r="D314" s="200" t="s">
        <v>152</v>
      </c>
      <c r="E314" s="201" t="s">
        <v>1347</v>
      </c>
      <c r="F314" s="202" t="s">
        <v>1348</v>
      </c>
      <c r="G314" s="203" t="s">
        <v>319</v>
      </c>
      <c r="H314" s="204">
        <v>178</v>
      </c>
      <c r="I314" s="205"/>
      <c r="J314" s="206">
        <f>ROUND(I314*H314,2)</f>
        <v>0</v>
      </c>
      <c r="K314" s="202" t="s">
        <v>1</v>
      </c>
      <c r="L314" s="39"/>
      <c r="M314" s="207" t="s">
        <v>1</v>
      </c>
      <c r="N314" s="208" t="s">
        <v>49</v>
      </c>
      <c r="O314" s="71"/>
      <c r="P314" s="209">
        <f>O314*H314</f>
        <v>0</v>
      </c>
      <c r="Q314" s="209">
        <v>0</v>
      </c>
      <c r="R314" s="209">
        <f>Q314*H314</f>
        <v>0</v>
      </c>
      <c r="S314" s="209">
        <v>0</v>
      </c>
      <c r="T314" s="210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211" t="s">
        <v>107</v>
      </c>
      <c r="AT314" s="211" t="s">
        <v>152</v>
      </c>
      <c r="AU314" s="211" t="s">
        <v>92</v>
      </c>
      <c r="AY314" s="17" t="s">
        <v>151</v>
      </c>
      <c r="BE314" s="212">
        <f>IF(N314="základní",J314,0)</f>
        <v>0</v>
      </c>
      <c r="BF314" s="212">
        <f>IF(N314="snížená",J314,0)</f>
        <v>0</v>
      </c>
      <c r="BG314" s="212">
        <f>IF(N314="zákl. přenesená",J314,0)</f>
        <v>0</v>
      </c>
      <c r="BH314" s="212">
        <f>IF(N314="sníž. přenesená",J314,0)</f>
        <v>0</v>
      </c>
      <c r="BI314" s="212">
        <f>IF(N314="nulová",J314,0)</f>
        <v>0</v>
      </c>
      <c r="BJ314" s="17" t="s">
        <v>21</v>
      </c>
      <c r="BK314" s="212">
        <f>ROUND(I314*H314,2)</f>
        <v>0</v>
      </c>
      <c r="BL314" s="17" t="s">
        <v>107</v>
      </c>
      <c r="BM314" s="211" t="s">
        <v>1084</v>
      </c>
    </row>
    <row r="315" spans="1:65" s="12" customFormat="1" ht="20.399999999999999">
      <c r="B315" s="217"/>
      <c r="C315" s="218"/>
      <c r="D315" s="213" t="s">
        <v>205</v>
      </c>
      <c r="E315" s="219" t="s">
        <v>1</v>
      </c>
      <c r="F315" s="220" t="s">
        <v>1349</v>
      </c>
      <c r="G315" s="218"/>
      <c r="H315" s="221">
        <v>178</v>
      </c>
      <c r="I315" s="222"/>
      <c r="J315" s="218"/>
      <c r="K315" s="218"/>
      <c r="L315" s="223"/>
      <c r="M315" s="224"/>
      <c r="N315" s="225"/>
      <c r="O315" s="225"/>
      <c r="P315" s="225"/>
      <c r="Q315" s="225"/>
      <c r="R315" s="225"/>
      <c r="S315" s="225"/>
      <c r="T315" s="226"/>
      <c r="AT315" s="227" t="s">
        <v>205</v>
      </c>
      <c r="AU315" s="227" t="s">
        <v>92</v>
      </c>
      <c r="AV315" s="12" t="s">
        <v>92</v>
      </c>
      <c r="AW315" s="12" t="s">
        <v>38</v>
      </c>
      <c r="AX315" s="12" t="s">
        <v>84</v>
      </c>
      <c r="AY315" s="227" t="s">
        <v>151</v>
      </c>
    </row>
    <row r="316" spans="1:65" s="13" customFormat="1">
      <c r="B316" s="228"/>
      <c r="C316" s="229"/>
      <c r="D316" s="213" t="s">
        <v>205</v>
      </c>
      <c r="E316" s="230" t="s">
        <v>1</v>
      </c>
      <c r="F316" s="231" t="s">
        <v>209</v>
      </c>
      <c r="G316" s="229"/>
      <c r="H316" s="232">
        <v>178</v>
      </c>
      <c r="I316" s="233"/>
      <c r="J316" s="229"/>
      <c r="K316" s="229"/>
      <c r="L316" s="234"/>
      <c r="M316" s="235"/>
      <c r="N316" s="236"/>
      <c r="O316" s="236"/>
      <c r="P316" s="236"/>
      <c r="Q316" s="236"/>
      <c r="R316" s="236"/>
      <c r="S316" s="236"/>
      <c r="T316" s="237"/>
      <c r="AT316" s="238" t="s">
        <v>205</v>
      </c>
      <c r="AU316" s="238" t="s">
        <v>92</v>
      </c>
      <c r="AV316" s="13" t="s">
        <v>107</v>
      </c>
      <c r="AW316" s="13" t="s">
        <v>38</v>
      </c>
      <c r="AX316" s="13" t="s">
        <v>21</v>
      </c>
      <c r="AY316" s="238" t="s">
        <v>151</v>
      </c>
    </row>
    <row r="317" spans="1:65" s="2" customFormat="1" ht="16.5" customHeight="1">
      <c r="A317" s="34"/>
      <c r="B317" s="35"/>
      <c r="C317" s="200" t="s">
        <v>723</v>
      </c>
      <c r="D317" s="200" t="s">
        <v>152</v>
      </c>
      <c r="E317" s="201" t="s">
        <v>1354</v>
      </c>
      <c r="F317" s="202" t="s">
        <v>1355</v>
      </c>
      <c r="G317" s="203" t="s">
        <v>368</v>
      </c>
      <c r="H317" s="204">
        <v>40.450000000000003</v>
      </c>
      <c r="I317" s="205"/>
      <c r="J317" s="206">
        <f>ROUND(I317*H317,2)</f>
        <v>0</v>
      </c>
      <c r="K317" s="202" t="s">
        <v>1</v>
      </c>
      <c r="L317" s="39"/>
      <c r="M317" s="207" t="s">
        <v>1</v>
      </c>
      <c r="N317" s="208" t="s">
        <v>49</v>
      </c>
      <c r="O317" s="71"/>
      <c r="P317" s="209">
        <f>O317*H317</f>
        <v>0</v>
      </c>
      <c r="Q317" s="209">
        <v>0</v>
      </c>
      <c r="R317" s="209">
        <f>Q317*H317</f>
        <v>0</v>
      </c>
      <c r="S317" s="209">
        <v>0</v>
      </c>
      <c r="T317" s="210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211" t="s">
        <v>107</v>
      </c>
      <c r="AT317" s="211" t="s">
        <v>152</v>
      </c>
      <c r="AU317" s="211" t="s">
        <v>92</v>
      </c>
      <c r="AY317" s="17" t="s">
        <v>151</v>
      </c>
      <c r="BE317" s="212">
        <f>IF(N317="základní",J317,0)</f>
        <v>0</v>
      </c>
      <c r="BF317" s="212">
        <f>IF(N317="snížená",J317,0)</f>
        <v>0</v>
      </c>
      <c r="BG317" s="212">
        <f>IF(N317="zákl. přenesená",J317,0)</f>
        <v>0</v>
      </c>
      <c r="BH317" s="212">
        <f>IF(N317="sníž. přenesená",J317,0)</f>
        <v>0</v>
      </c>
      <c r="BI317" s="212">
        <f>IF(N317="nulová",J317,0)</f>
        <v>0</v>
      </c>
      <c r="BJ317" s="17" t="s">
        <v>21</v>
      </c>
      <c r="BK317" s="212">
        <f>ROUND(I317*H317,2)</f>
        <v>0</v>
      </c>
      <c r="BL317" s="17" t="s">
        <v>107</v>
      </c>
      <c r="BM317" s="211" t="s">
        <v>1087</v>
      </c>
    </row>
    <row r="318" spans="1:65" s="15" customFormat="1">
      <c r="B318" s="251"/>
      <c r="C318" s="252"/>
      <c r="D318" s="213" t="s">
        <v>205</v>
      </c>
      <c r="E318" s="253" t="s">
        <v>1</v>
      </c>
      <c r="F318" s="254" t="s">
        <v>1273</v>
      </c>
      <c r="G318" s="252"/>
      <c r="H318" s="253" t="s">
        <v>1</v>
      </c>
      <c r="I318" s="255"/>
      <c r="J318" s="252"/>
      <c r="K318" s="252"/>
      <c r="L318" s="256"/>
      <c r="M318" s="257"/>
      <c r="N318" s="258"/>
      <c r="O318" s="258"/>
      <c r="P318" s="258"/>
      <c r="Q318" s="258"/>
      <c r="R318" s="258"/>
      <c r="S318" s="258"/>
      <c r="T318" s="259"/>
      <c r="AT318" s="260" t="s">
        <v>205</v>
      </c>
      <c r="AU318" s="260" t="s">
        <v>92</v>
      </c>
      <c r="AV318" s="15" t="s">
        <v>21</v>
      </c>
      <c r="AW318" s="15" t="s">
        <v>38</v>
      </c>
      <c r="AX318" s="15" t="s">
        <v>84</v>
      </c>
      <c r="AY318" s="260" t="s">
        <v>151</v>
      </c>
    </row>
    <row r="319" spans="1:65" s="12" customFormat="1">
      <c r="B319" s="217"/>
      <c r="C319" s="218"/>
      <c r="D319" s="213" t="s">
        <v>205</v>
      </c>
      <c r="E319" s="219" t="s">
        <v>1</v>
      </c>
      <c r="F319" s="220" t="s">
        <v>1367</v>
      </c>
      <c r="G319" s="218"/>
      <c r="H319" s="221">
        <v>39.25</v>
      </c>
      <c r="I319" s="222"/>
      <c r="J319" s="218"/>
      <c r="K319" s="218"/>
      <c r="L319" s="223"/>
      <c r="M319" s="224"/>
      <c r="N319" s="225"/>
      <c r="O319" s="225"/>
      <c r="P319" s="225"/>
      <c r="Q319" s="225"/>
      <c r="R319" s="225"/>
      <c r="S319" s="225"/>
      <c r="T319" s="226"/>
      <c r="AT319" s="227" t="s">
        <v>205</v>
      </c>
      <c r="AU319" s="227" t="s">
        <v>92</v>
      </c>
      <c r="AV319" s="12" t="s">
        <v>92</v>
      </c>
      <c r="AW319" s="12" t="s">
        <v>38</v>
      </c>
      <c r="AX319" s="12" t="s">
        <v>84</v>
      </c>
      <c r="AY319" s="227" t="s">
        <v>151</v>
      </c>
    </row>
    <row r="320" spans="1:65" s="12" customFormat="1">
      <c r="B320" s="217"/>
      <c r="C320" s="218"/>
      <c r="D320" s="213" t="s">
        <v>205</v>
      </c>
      <c r="E320" s="219" t="s">
        <v>1</v>
      </c>
      <c r="F320" s="220" t="s">
        <v>1368</v>
      </c>
      <c r="G320" s="218"/>
      <c r="H320" s="221">
        <v>1.2</v>
      </c>
      <c r="I320" s="222"/>
      <c r="J320" s="218"/>
      <c r="K320" s="218"/>
      <c r="L320" s="223"/>
      <c r="M320" s="224"/>
      <c r="N320" s="225"/>
      <c r="O320" s="225"/>
      <c r="P320" s="225"/>
      <c r="Q320" s="225"/>
      <c r="R320" s="225"/>
      <c r="S320" s="225"/>
      <c r="T320" s="226"/>
      <c r="AT320" s="227" t="s">
        <v>205</v>
      </c>
      <c r="AU320" s="227" t="s">
        <v>92</v>
      </c>
      <c r="AV320" s="12" t="s">
        <v>92</v>
      </c>
      <c r="AW320" s="12" t="s">
        <v>38</v>
      </c>
      <c r="AX320" s="12" t="s">
        <v>84</v>
      </c>
      <c r="AY320" s="227" t="s">
        <v>151</v>
      </c>
    </row>
    <row r="321" spans="1:65" s="13" customFormat="1">
      <c r="B321" s="228"/>
      <c r="C321" s="229"/>
      <c r="D321" s="213" t="s">
        <v>205</v>
      </c>
      <c r="E321" s="230" t="s">
        <v>1</v>
      </c>
      <c r="F321" s="231" t="s">
        <v>209</v>
      </c>
      <c r="G321" s="229"/>
      <c r="H321" s="232">
        <v>40.450000000000003</v>
      </c>
      <c r="I321" s="233"/>
      <c r="J321" s="229"/>
      <c r="K321" s="229"/>
      <c r="L321" s="234"/>
      <c r="M321" s="235"/>
      <c r="N321" s="236"/>
      <c r="O321" s="236"/>
      <c r="P321" s="236"/>
      <c r="Q321" s="236"/>
      <c r="R321" s="236"/>
      <c r="S321" s="236"/>
      <c r="T321" s="237"/>
      <c r="AT321" s="238" t="s">
        <v>205</v>
      </c>
      <c r="AU321" s="238" t="s">
        <v>92</v>
      </c>
      <c r="AV321" s="13" t="s">
        <v>107</v>
      </c>
      <c r="AW321" s="13" t="s">
        <v>38</v>
      </c>
      <c r="AX321" s="13" t="s">
        <v>21</v>
      </c>
      <c r="AY321" s="238" t="s">
        <v>151</v>
      </c>
    </row>
    <row r="322" spans="1:65" s="2" customFormat="1" ht="16.5" customHeight="1">
      <c r="A322" s="34"/>
      <c r="B322" s="35"/>
      <c r="C322" s="200" t="s">
        <v>729</v>
      </c>
      <c r="D322" s="200" t="s">
        <v>152</v>
      </c>
      <c r="E322" s="201" t="s">
        <v>1358</v>
      </c>
      <c r="F322" s="202" t="s">
        <v>1359</v>
      </c>
      <c r="G322" s="203" t="s">
        <v>368</v>
      </c>
      <c r="H322" s="204">
        <v>40.450000000000003</v>
      </c>
      <c r="I322" s="205"/>
      <c r="J322" s="206">
        <f>ROUND(I322*H322,2)</f>
        <v>0</v>
      </c>
      <c r="K322" s="202" t="s">
        <v>1</v>
      </c>
      <c r="L322" s="39"/>
      <c r="M322" s="207" t="s">
        <v>1</v>
      </c>
      <c r="N322" s="208" t="s">
        <v>49</v>
      </c>
      <c r="O322" s="71"/>
      <c r="P322" s="209">
        <f>O322*H322</f>
        <v>0</v>
      </c>
      <c r="Q322" s="209">
        <v>0</v>
      </c>
      <c r="R322" s="209">
        <f>Q322*H322</f>
        <v>0</v>
      </c>
      <c r="S322" s="209">
        <v>0</v>
      </c>
      <c r="T322" s="210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211" t="s">
        <v>107</v>
      </c>
      <c r="AT322" s="211" t="s">
        <v>152</v>
      </c>
      <c r="AU322" s="211" t="s">
        <v>92</v>
      </c>
      <c r="AY322" s="17" t="s">
        <v>151</v>
      </c>
      <c r="BE322" s="212">
        <f>IF(N322="základní",J322,0)</f>
        <v>0</v>
      </c>
      <c r="BF322" s="212">
        <f>IF(N322="snížená",J322,0)</f>
        <v>0</v>
      </c>
      <c r="BG322" s="212">
        <f>IF(N322="zákl. přenesená",J322,0)</f>
        <v>0</v>
      </c>
      <c r="BH322" s="212">
        <f>IF(N322="sníž. přenesená",J322,0)</f>
        <v>0</v>
      </c>
      <c r="BI322" s="212">
        <f>IF(N322="nulová",J322,0)</f>
        <v>0</v>
      </c>
      <c r="BJ322" s="17" t="s">
        <v>21</v>
      </c>
      <c r="BK322" s="212">
        <f>ROUND(I322*H322,2)</f>
        <v>0</v>
      </c>
      <c r="BL322" s="17" t="s">
        <v>107</v>
      </c>
      <c r="BM322" s="211" t="s">
        <v>1369</v>
      </c>
    </row>
    <row r="323" spans="1:65" s="15" customFormat="1">
      <c r="B323" s="251"/>
      <c r="C323" s="252"/>
      <c r="D323" s="213" t="s">
        <v>205</v>
      </c>
      <c r="E323" s="253" t="s">
        <v>1</v>
      </c>
      <c r="F323" s="254" t="s">
        <v>1273</v>
      </c>
      <c r="G323" s="252"/>
      <c r="H323" s="253" t="s">
        <v>1</v>
      </c>
      <c r="I323" s="255"/>
      <c r="J323" s="252"/>
      <c r="K323" s="252"/>
      <c r="L323" s="256"/>
      <c r="M323" s="257"/>
      <c r="N323" s="258"/>
      <c r="O323" s="258"/>
      <c r="P323" s="258"/>
      <c r="Q323" s="258"/>
      <c r="R323" s="258"/>
      <c r="S323" s="258"/>
      <c r="T323" s="259"/>
      <c r="AT323" s="260" t="s">
        <v>205</v>
      </c>
      <c r="AU323" s="260" t="s">
        <v>92</v>
      </c>
      <c r="AV323" s="15" t="s">
        <v>21</v>
      </c>
      <c r="AW323" s="15" t="s">
        <v>38</v>
      </c>
      <c r="AX323" s="15" t="s">
        <v>84</v>
      </c>
      <c r="AY323" s="260" t="s">
        <v>151</v>
      </c>
    </row>
    <row r="324" spans="1:65" s="12" customFormat="1">
      <c r="B324" s="217"/>
      <c r="C324" s="218"/>
      <c r="D324" s="213" t="s">
        <v>205</v>
      </c>
      <c r="E324" s="219" t="s">
        <v>1</v>
      </c>
      <c r="F324" s="220" t="s">
        <v>1367</v>
      </c>
      <c r="G324" s="218"/>
      <c r="H324" s="221">
        <v>39.25</v>
      </c>
      <c r="I324" s="222"/>
      <c r="J324" s="218"/>
      <c r="K324" s="218"/>
      <c r="L324" s="223"/>
      <c r="M324" s="224"/>
      <c r="N324" s="225"/>
      <c r="O324" s="225"/>
      <c r="P324" s="225"/>
      <c r="Q324" s="225"/>
      <c r="R324" s="225"/>
      <c r="S324" s="225"/>
      <c r="T324" s="226"/>
      <c r="AT324" s="227" t="s">
        <v>205</v>
      </c>
      <c r="AU324" s="227" t="s">
        <v>92</v>
      </c>
      <c r="AV324" s="12" t="s">
        <v>92</v>
      </c>
      <c r="AW324" s="12" t="s">
        <v>38</v>
      </c>
      <c r="AX324" s="12" t="s">
        <v>84</v>
      </c>
      <c r="AY324" s="227" t="s">
        <v>151</v>
      </c>
    </row>
    <row r="325" spans="1:65" s="12" customFormat="1">
      <c r="B325" s="217"/>
      <c r="C325" s="218"/>
      <c r="D325" s="213" t="s">
        <v>205</v>
      </c>
      <c r="E325" s="219" t="s">
        <v>1</v>
      </c>
      <c r="F325" s="220" t="s">
        <v>1368</v>
      </c>
      <c r="G325" s="218"/>
      <c r="H325" s="221">
        <v>1.2</v>
      </c>
      <c r="I325" s="222"/>
      <c r="J325" s="218"/>
      <c r="K325" s="218"/>
      <c r="L325" s="223"/>
      <c r="M325" s="224"/>
      <c r="N325" s="225"/>
      <c r="O325" s="225"/>
      <c r="P325" s="225"/>
      <c r="Q325" s="225"/>
      <c r="R325" s="225"/>
      <c r="S325" s="225"/>
      <c r="T325" s="226"/>
      <c r="AT325" s="227" t="s">
        <v>205</v>
      </c>
      <c r="AU325" s="227" t="s">
        <v>92</v>
      </c>
      <c r="AV325" s="12" t="s">
        <v>92</v>
      </c>
      <c r="AW325" s="12" t="s">
        <v>38</v>
      </c>
      <c r="AX325" s="12" t="s">
        <v>84</v>
      </c>
      <c r="AY325" s="227" t="s">
        <v>151</v>
      </c>
    </row>
    <row r="326" spans="1:65" s="13" customFormat="1">
      <c r="B326" s="228"/>
      <c r="C326" s="229"/>
      <c r="D326" s="213" t="s">
        <v>205</v>
      </c>
      <c r="E326" s="230" t="s">
        <v>1</v>
      </c>
      <c r="F326" s="231" t="s">
        <v>209</v>
      </c>
      <c r="G326" s="229"/>
      <c r="H326" s="232">
        <v>40.450000000000003</v>
      </c>
      <c r="I326" s="233"/>
      <c r="J326" s="229"/>
      <c r="K326" s="229"/>
      <c r="L326" s="234"/>
      <c r="M326" s="235"/>
      <c r="N326" s="236"/>
      <c r="O326" s="236"/>
      <c r="P326" s="236"/>
      <c r="Q326" s="236"/>
      <c r="R326" s="236"/>
      <c r="S326" s="236"/>
      <c r="T326" s="237"/>
      <c r="AT326" s="238" t="s">
        <v>205</v>
      </c>
      <c r="AU326" s="238" t="s">
        <v>92</v>
      </c>
      <c r="AV326" s="13" t="s">
        <v>107</v>
      </c>
      <c r="AW326" s="13" t="s">
        <v>38</v>
      </c>
      <c r="AX326" s="13" t="s">
        <v>21</v>
      </c>
      <c r="AY326" s="238" t="s">
        <v>151</v>
      </c>
    </row>
    <row r="327" spans="1:65" s="2" customFormat="1" ht="16.5" customHeight="1">
      <c r="A327" s="34"/>
      <c r="B327" s="35"/>
      <c r="C327" s="265" t="s">
        <v>733</v>
      </c>
      <c r="D327" s="265" t="s">
        <v>532</v>
      </c>
      <c r="E327" s="266" t="s">
        <v>1360</v>
      </c>
      <c r="F327" s="267" t="s">
        <v>1361</v>
      </c>
      <c r="G327" s="268" t="s">
        <v>368</v>
      </c>
      <c r="H327" s="269">
        <v>40.450000000000003</v>
      </c>
      <c r="I327" s="270"/>
      <c r="J327" s="271">
        <f>ROUND(I327*H327,2)</f>
        <v>0</v>
      </c>
      <c r="K327" s="267" t="s">
        <v>1</v>
      </c>
      <c r="L327" s="272"/>
      <c r="M327" s="273" t="s">
        <v>1</v>
      </c>
      <c r="N327" s="274" t="s">
        <v>49</v>
      </c>
      <c r="O327" s="71"/>
      <c r="P327" s="209">
        <f>O327*H327</f>
        <v>0</v>
      </c>
      <c r="Q327" s="209">
        <v>1</v>
      </c>
      <c r="R327" s="209">
        <f>Q327*H327</f>
        <v>40.450000000000003</v>
      </c>
      <c r="S327" s="209">
        <v>0</v>
      </c>
      <c r="T327" s="210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211" t="s">
        <v>119</v>
      </c>
      <c r="AT327" s="211" t="s">
        <v>532</v>
      </c>
      <c r="AU327" s="211" t="s">
        <v>92</v>
      </c>
      <c r="AY327" s="17" t="s">
        <v>151</v>
      </c>
      <c r="BE327" s="212">
        <f>IF(N327="základní",J327,0)</f>
        <v>0</v>
      </c>
      <c r="BF327" s="212">
        <f>IF(N327="snížená",J327,0)</f>
        <v>0</v>
      </c>
      <c r="BG327" s="212">
        <f>IF(N327="zákl. přenesená",J327,0)</f>
        <v>0</v>
      </c>
      <c r="BH327" s="212">
        <f>IF(N327="sníž. přenesená",J327,0)</f>
        <v>0</v>
      </c>
      <c r="BI327" s="212">
        <f>IF(N327="nulová",J327,0)</f>
        <v>0</v>
      </c>
      <c r="BJ327" s="17" t="s">
        <v>21</v>
      </c>
      <c r="BK327" s="212">
        <f>ROUND(I327*H327,2)</f>
        <v>0</v>
      </c>
      <c r="BL327" s="17" t="s">
        <v>107</v>
      </c>
      <c r="BM327" s="211" t="s">
        <v>1370</v>
      </c>
    </row>
    <row r="328" spans="1:65" s="2" customFormat="1" ht="19.2">
      <c r="A328" s="34"/>
      <c r="B328" s="35"/>
      <c r="C328" s="36"/>
      <c r="D328" s="213" t="s">
        <v>159</v>
      </c>
      <c r="E328" s="36"/>
      <c r="F328" s="214" t="s">
        <v>1362</v>
      </c>
      <c r="G328" s="36"/>
      <c r="H328" s="36"/>
      <c r="I328" s="122"/>
      <c r="J328" s="36"/>
      <c r="K328" s="36"/>
      <c r="L328" s="39"/>
      <c r="M328" s="215"/>
      <c r="N328" s="216"/>
      <c r="O328" s="71"/>
      <c r="P328" s="71"/>
      <c r="Q328" s="71"/>
      <c r="R328" s="71"/>
      <c r="S328" s="71"/>
      <c r="T328" s="72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7" t="s">
        <v>159</v>
      </c>
      <c r="AU328" s="17" t="s">
        <v>92</v>
      </c>
    </row>
    <row r="329" spans="1:65" s="2" customFormat="1" ht="16.5" customHeight="1">
      <c r="A329" s="34"/>
      <c r="B329" s="35"/>
      <c r="C329" s="200" t="s">
        <v>739</v>
      </c>
      <c r="D329" s="200" t="s">
        <v>152</v>
      </c>
      <c r="E329" s="201" t="s">
        <v>1350</v>
      </c>
      <c r="F329" s="202" t="s">
        <v>1351</v>
      </c>
      <c r="G329" s="203" t="s">
        <v>319</v>
      </c>
      <c r="H329" s="204">
        <v>178</v>
      </c>
      <c r="I329" s="205"/>
      <c r="J329" s="206">
        <f>ROUND(I329*H329,2)</f>
        <v>0</v>
      </c>
      <c r="K329" s="202" t="s">
        <v>1</v>
      </c>
      <c r="L329" s="39"/>
      <c r="M329" s="207" t="s">
        <v>1</v>
      </c>
      <c r="N329" s="208" t="s">
        <v>49</v>
      </c>
      <c r="O329" s="71"/>
      <c r="P329" s="209">
        <f>O329*H329</f>
        <v>0</v>
      </c>
      <c r="Q329" s="209">
        <v>0</v>
      </c>
      <c r="R329" s="209">
        <f>Q329*H329</f>
        <v>0</v>
      </c>
      <c r="S329" s="209">
        <v>0</v>
      </c>
      <c r="T329" s="210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211" t="s">
        <v>107</v>
      </c>
      <c r="AT329" s="211" t="s">
        <v>152</v>
      </c>
      <c r="AU329" s="211" t="s">
        <v>92</v>
      </c>
      <c r="AY329" s="17" t="s">
        <v>151</v>
      </c>
      <c r="BE329" s="212">
        <f>IF(N329="základní",J329,0)</f>
        <v>0</v>
      </c>
      <c r="BF329" s="212">
        <f>IF(N329="snížená",J329,0)</f>
        <v>0</v>
      </c>
      <c r="BG329" s="212">
        <f>IF(N329="zákl. přenesená",J329,0)</f>
        <v>0</v>
      </c>
      <c r="BH329" s="212">
        <f>IF(N329="sníž. přenesená",J329,0)</f>
        <v>0</v>
      </c>
      <c r="BI329" s="212">
        <f>IF(N329="nulová",J329,0)</f>
        <v>0</v>
      </c>
      <c r="BJ329" s="17" t="s">
        <v>21</v>
      </c>
      <c r="BK329" s="212">
        <f>ROUND(I329*H329,2)</f>
        <v>0</v>
      </c>
      <c r="BL329" s="17" t="s">
        <v>107</v>
      </c>
      <c r="BM329" s="211" t="s">
        <v>1257</v>
      </c>
    </row>
    <row r="330" spans="1:65" s="15" customFormat="1">
      <c r="B330" s="251"/>
      <c r="C330" s="252"/>
      <c r="D330" s="213" t="s">
        <v>205</v>
      </c>
      <c r="E330" s="253" t="s">
        <v>1</v>
      </c>
      <c r="F330" s="254" t="s">
        <v>1371</v>
      </c>
      <c r="G330" s="252"/>
      <c r="H330" s="253" t="s">
        <v>1</v>
      </c>
      <c r="I330" s="255"/>
      <c r="J330" s="252"/>
      <c r="K330" s="252"/>
      <c r="L330" s="256"/>
      <c r="M330" s="257"/>
      <c r="N330" s="258"/>
      <c r="O330" s="258"/>
      <c r="P330" s="258"/>
      <c r="Q330" s="258"/>
      <c r="R330" s="258"/>
      <c r="S330" s="258"/>
      <c r="T330" s="259"/>
      <c r="AT330" s="260" t="s">
        <v>205</v>
      </c>
      <c r="AU330" s="260" t="s">
        <v>92</v>
      </c>
      <c r="AV330" s="15" t="s">
        <v>21</v>
      </c>
      <c r="AW330" s="15" t="s">
        <v>38</v>
      </c>
      <c r="AX330" s="15" t="s">
        <v>84</v>
      </c>
      <c r="AY330" s="260" t="s">
        <v>151</v>
      </c>
    </row>
    <row r="331" spans="1:65" s="15" customFormat="1" ht="30.6">
      <c r="B331" s="251"/>
      <c r="C331" s="252"/>
      <c r="D331" s="213" t="s">
        <v>205</v>
      </c>
      <c r="E331" s="253" t="s">
        <v>1</v>
      </c>
      <c r="F331" s="254" t="s">
        <v>1352</v>
      </c>
      <c r="G331" s="252"/>
      <c r="H331" s="253" t="s">
        <v>1</v>
      </c>
      <c r="I331" s="255"/>
      <c r="J331" s="252"/>
      <c r="K331" s="252"/>
      <c r="L331" s="256"/>
      <c r="M331" s="257"/>
      <c r="N331" s="258"/>
      <c r="O331" s="258"/>
      <c r="P331" s="258"/>
      <c r="Q331" s="258"/>
      <c r="R331" s="258"/>
      <c r="S331" s="258"/>
      <c r="T331" s="259"/>
      <c r="AT331" s="260" t="s">
        <v>205</v>
      </c>
      <c r="AU331" s="260" t="s">
        <v>92</v>
      </c>
      <c r="AV331" s="15" t="s">
        <v>21</v>
      </c>
      <c r="AW331" s="15" t="s">
        <v>38</v>
      </c>
      <c r="AX331" s="15" t="s">
        <v>84</v>
      </c>
      <c r="AY331" s="260" t="s">
        <v>151</v>
      </c>
    </row>
    <row r="332" spans="1:65" s="12" customFormat="1">
      <c r="B332" s="217"/>
      <c r="C332" s="218"/>
      <c r="D332" s="213" t="s">
        <v>205</v>
      </c>
      <c r="E332" s="219" t="s">
        <v>1</v>
      </c>
      <c r="F332" s="220" t="s">
        <v>1353</v>
      </c>
      <c r="G332" s="218"/>
      <c r="H332" s="221">
        <v>178</v>
      </c>
      <c r="I332" s="222"/>
      <c r="J332" s="218"/>
      <c r="K332" s="218"/>
      <c r="L332" s="223"/>
      <c r="M332" s="224"/>
      <c r="N332" s="225"/>
      <c r="O332" s="225"/>
      <c r="P332" s="225"/>
      <c r="Q332" s="225"/>
      <c r="R332" s="225"/>
      <c r="S332" s="225"/>
      <c r="T332" s="226"/>
      <c r="AT332" s="227" t="s">
        <v>205</v>
      </c>
      <c r="AU332" s="227" t="s">
        <v>92</v>
      </c>
      <c r="AV332" s="12" t="s">
        <v>92</v>
      </c>
      <c r="AW332" s="12" t="s">
        <v>38</v>
      </c>
      <c r="AX332" s="12" t="s">
        <v>84</v>
      </c>
      <c r="AY332" s="227" t="s">
        <v>151</v>
      </c>
    </row>
    <row r="333" spans="1:65" s="13" customFormat="1">
      <c r="B333" s="228"/>
      <c r="C333" s="229"/>
      <c r="D333" s="213" t="s">
        <v>205</v>
      </c>
      <c r="E333" s="230" t="s">
        <v>1</v>
      </c>
      <c r="F333" s="231" t="s">
        <v>209</v>
      </c>
      <c r="G333" s="229"/>
      <c r="H333" s="232">
        <v>178</v>
      </c>
      <c r="I333" s="233"/>
      <c r="J333" s="229"/>
      <c r="K333" s="229"/>
      <c r="L333" s="234"/>
      <c r="M333" s="235"/>
      <c r="N333" s="236"/>
      <c r="O333" s="236"/>
      <c r="P333" s="236"/>
      <c r="Q333" s="236"/>
      <c r="R333" s="236"/>
      <c r="S333" s="236"/>
      <c r="T333" s="237"/>
      <c r="AT333" s="238" t="s">
        <v>205</v>
      </c>
      <c r="AU333" s="238" t="s">
        <v>92</v>
      </c>
      <c r="AV333" s="13" t="s">
        <v>107</v>
      </c>
      <c r="AW333" s="13" t="s">
        <v>38</v>
      </c>
      <c r="AX333" s="13" t="s">
        <v>21</v>
      </c>
      <c r="AY333" s="238" t="s">
        <v>151</v>
      </c>
    </row>
    <row r="334" spans="1:65" s="11" customFormat="1" ht="22.8" customHeight="1">
      <c r="B334" s="186"/>
      <c r="C334" s="187"/>
      <c r="D334" s="188" t="s">
        <v>83</v>
      </c>
      <c r="E334" s="249" t="s">
        <v>1372</v>
      </c>
      <c r="F334" s="249" t="s">
        <v>1373</v>
      </c>
      <c r="G334" s="187"/>
      <c r="H334" s="187"/>
      <c r="I334" s="190"/>
      <c r="J334" s="250">
        <f>BK334</f>
        <v>0</v>
      </c>
      <c r="K334" s="187"/>
      <c r="L334" s="192"/>
      <c r="M334" s="193"/>
      <c r="N334" s="194"/>
      <c r="O334" s="194"/>
      <c r="P334" s="195">
        <f>SUM(P335:P359)</f>
        <v>0</v>
      </c>
      <c r="Q334" s="194"/>
      <c r="R334" s="195">
        <f>SUM(R335:R359)</f>
        <v>24.27</v>
      </c>
      <c r="S334" s="194"/>
      <c r="T334" s="196">
        <f>SUM(T335:T359)</f>
        <v>0</v>
      </c>
      <c r="AR334" s="197" t="s">
        <v>21</v>
      </c>
      <c r="AT334" s="198" t="s">
        <v>83</v>
      </c>
      <c r="AU334" s="198" t="s">
        <v>21</v>
      </c>
      <c r="AY334" s="197" t="s">
        <v>151</v>
      </c>
      <c r="BK334" s="199">
        <f>SUM(BK335:BK359)</f>
        <v>0</v>
      </c>
    </row>
    <row r="335" spans="1:65" s="2" customFormat="1" ht="21.75" customHeight="1">
      <c r="A335" s="34"/>
      <c r="B335" s="35"/>
      <c r="C335" s="200" t="s">
        <v>743</v>
      </c>
      <c r="D335" s="200" t="s">
        <v>152</v>
      </c>
      <c r="E335" s="201" t="s">
        <v>1341</v>
      </c>
      <c r="F335" s="202" t="s">
        <v>1342</v>
      </c>
      <c r="G335" s="203" t="s">
        <v>319</v>
      </c>
      <c r="H335" s="204">
        <v>356</v>
      </c>
      <c r="I335" s="205"/>
      <c r="J335" s="206">
        <f>ROUND(I335*H335,2)</f>
        <v>0</v>
      </c>
      <c r="K335" s="202" t="s">
        <v>1</v>
      </c>
      <c r="L335" s="39"/>
      <c r="M335" s="207" t="s">
        <v>1</v>
      </c>
      <c r="N335" s="208" t="s">
        <v>49</v>
      </c>
      <c r="O335" s="71"/>
      <c r="P335" s="209">
        <f>O335*H335</f>
        <v>0</v>
      </c>
      <c r="Q335" s="209">
        <v>0</v>
      </c>
      <c r="R335" s="209">
        <f>Q335*H335</f>
        <v>0</v>
      </c>
      <c r="S335" s="209">
        <v>0</v>
      </c>
      <c r="T335" s="210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211" t="s">
        <v>107</v>
      </c>
      <c r="AT335" s="211" t="s">
        <v>152</v>
      </c>
      <c r="AU335" s="211" t="s">
        <v>92</v>
      </c>
      <c r="AY335" s="17" t="s">
        <v>151</v>
      </c>
      <c r="BE335" s="212">
        <f>IF(N335="základní",J335,0)</f>
        <v>0</v>
      </c>
      <c r="BF335" s="212">
        <f>IF(N335="snížená",J335,0)</f>
        <v>0</v>
      </c>
      <c r="BG335" s="212">
        <f>IF(N335="zákl. přenesená",J335,0)</f>
        <v>0</v>
      </c>
      <c r="BH335" s="212">
        <f>IF(N335="sníž. přenesená",J335,0)</f>
        <v>0</v>
      </c>
      <c r="BI335" s="212">
        <f>IF(N335="nulová",J335,0)</f>
        <v>0</v>
      </c>
      <c r="BJ335" s="17" t="s">
        <v>21</v>
      </c>
      <c r="BK335" s="212">
        <f>ROUND(I335*H335,2)</f>
        <v>0</v>
      </c>
      <c r="BL335" s="17" t="s">
        <v>107</v>
      </c>
      <c r="BM335" s="211" t="s">
        <v>1374</v>
      </c>
    </row>
    <row r="336" spans="1:65" s="12" customFormat="1">
      <c r="B336" s="217"/>
      <c r="C336" s="218"/>
      <c r="D336" s="213" t="s">
        <v>205</v>
      </c>
      <c r="E336" s="219" t="s">
        <v>1</v>
      </c>
      <c r="F336" s="220" t="s">
        <v>1340</v>
      </c>
      <c r="G336" s="218"/>
      <c r="H336" s="221">
        <v>356</v>
      </c>
      <c r="I336" s="222"/>
      <c r="J336" s="218"/>
      <c r="K336" s="218"/>
      <c r="L336" s="223"/>
      <c r="M336" s="224"/>
      <c r="N336" s="225"/>
      <c r="O336" s="225"/>
      <c r="P336" s="225"/>
      <c r="Q336" s="225"/>
      <c r="R336" s="225"/>
      <c r="S336" s="225"/>
      <c r="T336" s="226"/>
      <c r="AT336" s="227" t="s">
        <v>205</v>
      </c>
      <c r="AU336" s="227" t="s">
        <v>92</v>
      </c>
      <c r="AV336" s="12" t="s">
        <v>92</v>
      </c>
      <c r="AW336" s="12" t="s">
        <v>38</v>
      </c>
      <c r="AX336" s="12" t="s">
        <v>84</v>
      </c>
      <c r="AY336" s="227" t="s">
        <v>151</v>
      </c>
    </row>
    <row r="337" spans="1:65" s="13" customFormat="1">
      <c r="B337" s="228"/>
      <c r="C337" s="229"/>
      <c r="D337" s="213" t="s">
        <v>205</v>
      </c>
      <c r="E337" s="230" t="s">
        <v>1</v>
      </c>
      <c r="F337" s="231" t="s">
        <v>209</v>
      </c>
      <c r="G337" s="229"/>
      <c r="H337" s="232">
        <v>356</v>
      </c>
      <c r="I337" s="233"/>
      <c r="J337" s="229"/>
      <c r="K337" s="229"/>
      <c r="L337" s="234"/>
      <c r="M337" s="235"/>
      <c r="N337" s="236"/>
      <c r="O337" s="236"/>
      <c r="P337" s="236"/>
      <c r="Q337" s="236"/>
      <c r="R337" s="236"/>
      <c r="S337" s="236"/>
      <c r="T337" s="237"/>
      <c r="AT337" s="238" t="s">
        <v>205</v>
      </c>
      <c r="AU337" s="238" t="s">
        <v>92</v>
      </c>
      <c r="AV337" s="13" t="s">
        <v>107</v>
      </c>
      <c r="AW337" s="13" t="s">
        <v>38</v>
      </c>
      <c r="AX337" s="13" t="s">
        <v>21</v>
      </c>
      <c r="AY337" s="238" t="s">
        <v>151</v>
      </c>
    </row>
    <row r="338" spans="1:65" s="2" customFormat="1" ht="16.5" customHeight="1">
      <c r="A338" s="34"/>
      <c r="B338" s="35"/>
      <c r="C338" s="200" t="s">
        <v>747</v>
      </c>
      <c r="D338" s="200" t="s">
        <v>152</v>
      </c>
      <c r="E338" s="201" t="s">
        <v>1343</v>
      </c>
      <c r="F338" s="202" t="s">
        <v>1344</v>
      </c>
      <c r="G338" s="203" t="s">
        <v>203</v>
      </c>
      <c r="H338" s="204">
        <v>1594</v>
      </c>
      <c r="I338" s="205"/>
      <c r="J338" s="206">
        <f>ROUND(I338*H338,2)</f>
        <v>0</v>
      </c>
      <c r="K338" s="202" t="s">
        <v>1</v>
      </c>
      <c r="L338" s="39"/>
      <c r="M338" s="207" t="s">
        <v>1</v>
      </c>
      <c r="N338" s="208" t="s">
        <v>49</v>
      </c>
      <c r="O338" s="71"/>
      <c r="P338" s="209">
        <f>O338*H338</f>
        <v>0</v>
      </c>
      <c r="Q338" s="209">
        <v>0</v>
      </c>
      <c r="R338" s="209">
        <f>Q338*H338</f>
        <v>0</v>
      </c>
      <c r="S338" s="209">
        <v>0</v>
      </c>
      <c r="T338" s="210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211" t="s">
        <v>107</v>
      </c>
      <c r="AT338" s="211" t="s">
        <v>152</v>
      </c>
      <c r="AU338" s="211" t="s">
        <v>92</v>
      </c>
      <c r="AY338" s="17" t="s">
        <v>151</v>
      </c>
      <c r="BE338" s="212">
        <f>IF(N338="základní",J338,0)</f>
        <v>0</v>
      </c>
      <c r="BF338" s="212">
        <f>IF(N338="snížená",J338,0)</f>
        <v>0</v>
      </c>
      <c r="BG338" s="212">
        <f>IF(N338="zákl. přenesená",J338,0)</f>
        <v>0</v>
      </c>
      <c r="BH338" s="212">
        <f>IF(N338="sníž. přenesená",J338,0)</f>
        <v>0</v>
      </c>
      <c r="BI338" s="212">
        <f>IF(N338="nulová",J338,0)</f>
        <v>0</v>
      </c>
      <c r="BJ338" s="17" t="s">
        <v>21</v>
      </c>
      <c r="BK338" s="212">
        <f>ROUND(I338*H338,2)</f>
        <v>0</v>
      </c>
      <c r="BL338" s="17" t="s">
        <v>107</v>
      </c>
      <c r="BM338" s="211" t="s">
        <v>1375</v>
      </c>
    </row>
    <row r="339" spans="1:65" s="12" customFormat="1">
      <c r="B339" s="217"/>
      <c r="C339" s="218"/>
      <c r="D339" s="213" t="s">
        <v>205</v>
      </c>
      <c r="E339" s="219" t="s">
        <v>1</v>
      </c>
      <c r="F339" s="220" t="s">
        <v>1345</v>
      </c>
      <c r="G339" s="218"/>
      <c r="H339" s="221">
        <v>1570</v>
      </c>
      <c r="I339" s="222"/>
      <c r="J339" s="218"/>
      <c r="K339" s="218"/>
      <c r="L339" s="223"/>
      <c r="M339" s="224"/>
      <c r="N339" s="225"/>
      <c r="O339" s="225"/>
      <c r="P339" s="225"/>
      <c r="Q339" s="225"/>
      <c r="R339" s="225"/>
      <c r="S339" s="225"/>
      <c r="T339" s="226"/>
      <c r="AT339" s="227" t="s">
        <v>205</v>
      </c>
      <c r="AU339" s="227" t="s">
        <v>92</v>
      </c>
      <c r="AV339" s="12" t="s">
        <v>92</v>
      </c>
      <c r="AW339" s="12" t="s">
        <v>38</v>
      </c>
      <c r="AX339" s="12" t="s">
        <v>84</v>
      </c>
      <c r="AY339" s="227" t="s">
        <v>151</v>
      </c>
    </row>
    <row r="340" spans="1:65" s="12" customFormat="1">
      <c r="B340" s="217"/>
      <c r="C340" s="218"/>
      <c r="D340" s="213" t="s">
        <v>205</v>
      </c>
      <c r="E340" s="219" t="s">
        <v>1</v>
      </c>
      <c r="F340" s="220" t="s">
        <v>1346</v>
      </c>
      <c r="G340" s="218"/>
      <c r="H340" s="221">
        <v>24</v>
      </c>
      <c r="I340" s="222"/>
      <c r="J340" s="218"/>
      <c r="K340" s="218"/>
      <c r="L340" s="223"/>
      <c r="M340" s="224"/>
      <c r="N340" s="225"/>
      <c r="O340" s="225"/>
      <c r="P340" s="225"/>
      <c r="Q340" s="225"/>
      <c r="R340" s="225"/>
      <c r="S340" s="225"/>
      <c r="T340" s="226"/>
      <c r="AT340" s="227" t="s">
        <v>205</v>
      </c>
      <c r="AU340" s="227" t="s">
        <v>92</v>
      </c>
      <c r="AV340" s="12" t="s">
        <v>92</v>
      </c>
      <c r="AW340" s="12" t="s">
        <v>38</v>
      </c>
      <c r="AX340" s="12" t="s">
        <v>84</v>
      </c>
      <c r="AY340" s="227" t="s">
        <v>151</v>
      </c>
    </row>
    <row r="341" spans="1:65" s="13" customFormat="1">
      <c r="B341" s="228"/>
      <c r="C341" s="229"/>
      <c r="D341" s="213" t="s">
        <v>205</v>
      </c>
      <c r="E341" s="230" t="s">
        <v>1</v>
      </c>
      <c r="F341" s="231" t="s">
        <v>209</v>
      </c>
      <c r="G341" s="229"/>
      <c r="H341" s="232">
        <v>1594</v>
      </c>
      <c r="I341" s="233"/>
      <c r="J341" s="229"/>
      <c r="K341" s="229"/>
      <c r="L341" s="234"/>
      <c r="M341" s="235"/>
      <c r="N341" s="236"/>
      <c r="O341" s="236"/>
      <c r="P341" s="236"/>
      <c r="Q341" s="236"/>
      <c r="R341" s="236"/>
      <c r="S341" s="236"/>
      <c r="T341" s="237"/>
      <c r="AT341" s="238" t="s">
        <v>205</v>
      </c>
      <c r="AU341" s="238" t="s">
        <v>92</v>
      </c>
      <c r="AV341" s="13" t="s">
        <v>107</v>
      </c>
      <c r="AW341" s="13" t="s">
        <v>38</v>
      </c>
      <c r="AX341" s="13" t="s">
        <v>21</v>
      </c>
      <c r="AY341" s="238" t="s">
        <v>151</v>
      </c>
    </row>
    <row r="342" spans="1:65" s="2" customFormat="1" ht="21.75" customHeight="1">
      <c r="A342" s="34"/>
      <c r="B342" s="35"/>
      <c r="C342" s="200" t="s">
        <v>751</v>
      </c>
      <c r="D342" s="200" t="s">
        <v>152</v>
      </c>
      <c r="E342" s="201" t="s">
        <v>1376</v>
      </c>
      <c r="F342" s="202" t="s">
        <v>1377</v>
      </c>
      <c r="G342" s="203" t="s">
        <v>319</v>
      </c>
      <c r="H342" s="204">
        <v>178</v>
      </c>
      <c r="I342" s="205"/>
      <c r="J342" s="206">
        <f>ROUND(I342*H342,2)</f>
        <v>0</v>
      </c>
      <c r="K342" s="202" t="s">
        <v>1</v>
      </c>
      <c r="L342" s="39"/>
      <c r="M342" s="207" t="s">
        <v>1</v>
      </c>
      <c r="N342" s="208" t="s">
        <v>49</v>
      </c>
      <c r="O342" s="71"/>
      <c r="P342" s="209">
        <f>O342*H342</f>
        <v>0</v>
      </c>
      <c r="Q342" s="209">
        <v>0</v>
      </c>
      <c r="R342" s="209">
        <f>Q342*H342</f>
        <v>0</v>
      </c>
      <c r="S342" s="209">
        <v>0</v>
      </c>
      <c r="T342" s="210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211" t="s">
        <v>107</v>
      </c>
      <c r="AT342" s="211" t="s">
        <v>152</v>
      </c>
      <c r="AU342" s="211" t="s">
        <v>92</v>
      </c>
      <c r="AY342" s="17" t="s">
        <v>151</v>
      </c>
      <c r="BE342" s="212">
        <f>IF(N342="základní",J342,0)</f>
        <v>0</v>
      </c>
      <c r="BF342" s="212">
        <f>IF(N342="snížená",J342,0)</f>
        <v>0</v>
      </c>
      <c r="BG342" s="212">
        <f>IF(N342="zákl. přenesená",J342,0)</f>
        <v>0</v>
      </c>
      <c r="BH342" s="212">
        <f>IF(N342="sníž. přenesená",J342,0)</f>
        <v>0</v>
      </c>
      <c r="BI342" s="212">
        <f>IF(N342="nulová",J342,0)</f>
        <v>0</v>
      </c>
      <c r="BJ342" s="17" t="s">
        <v>21</v>
      </c>
      <c r="BK342" s="212">
        <f>ROUND(I342*H342,2)</f>
        <v>0</v>
      </c>
      <c r="BL342" s="17" t="s">
        <v>107</v>
      </c>
      <c r="BM342" s="211" t="s">
        <v>1378</v>
      </c>
    </row>
    <row r="343" spans="1:65" s="12" customFormat="1">
      <c r="B343" s="217"/>
      <c r="C343" s="218"/>
      <c r="D343" s="213" t="s">
        <v>205</v>
      </c>
      <c r="E343" s="219" t="s">
        <v>1</v>
      </c>
      <c r="F343" s="220" t="s">
        <v>1252</v>
      </c>
      <c r="G343" s="218"/>
      <c r="H343" s="221">
        <v>178</v>
      </c>
      <c r="I343" s="222"/>
      <c r="J343" s="218"/>
      <c r="K343" s="218"/>
      <c r="L343" s="223"/>
      <c r="M343" s="224"/>
      <c r="N343" s="225"/>
      <c r="O343" s="225"/>
      <c r="P343" s="225"/>
      <c r="Q343" s="225"/>
      <c r="R343" s="225"/>
      <c r="S343" s="225"/>
      <c r="T343" s="226"/>
      <c r="AT343" s="227" t="s">
        <v>205</v>
      </c>
      <c r="AU343" s="227" t="s">
        <v>92</v>
      </c>
      <c r="AV343" s="12" t="s">
        <v>92</v>
      </c>
      <c r="AW343" s="12" t="s">
        <v>38</v>
      </c>
      <c r="AX343" s="12" t="s">
        <v>84</v>
      </c>
      <c r="AY343" s="227" t="s">
        <v>151</v>
      </c>
    </row>
    <row r="344" spans="1:65" s="13" customFormat="1">
      <c r="B344" s="228"/>
      <c r="C344" s="229"/>
      <c r="D344" s="213" t="s">
        <v>205</v>
      </c>
      <c r="E344" s="230" t="s">
        <v>1</v>
      </c>
      <c r="F344" s="231" t="s">
        <v>209</v>
      </c>
      <c r="G344" s="229"/>
      <c r="H344" s="232">
        <v>178</v>
      </c>
      <c r="I344" s="233"/>
      <c r="J344" s="229"/>
      <c r="K344" s="229"/>
      <c r="L344" s="234"/>
      <c r="M344" s="235"/>
      <c r="N344" s="236"/>
      <c r="O344" s="236"/>
      <c r="P344" s="236"/>
      <c r="Q344" s="236"/>
      <c r="R344" s="236"/>
      <c r="S344" s="236"/>
      <c r="T344" s="237"/>
      <c r="AT344" s="238" t="s">
        <v>205</v>
      </c>
      <c r="AU344" s="238" t="s">
        <v>92</v>
      </c>
      <c r="AV344" s="13" t="s">
        <v>107</v>
      </c>
      <c r="AW344" s="13" t="s">
        <v>38</v>
      </c>
      <c r="AX344" s="13" t="s">
        <v>21</v>
      </c>
      <c r="AY344" s="238" t="s">
        <v>151</v>
      </c>
    </row>
    <row r="345" spans="1:65" s="2" customFormat="1" ht="21.75" customHeight="1">
      <c r="A345" s="34"/>
      <c r="B345" s="35"/>
      <c r="C345" s="200" t="s">
        <v>757</v>
      </c>
      <c r="D345" s="200" t="s">
        <v>152</v>
      </c>
      <c r="E345" s="201" t="s">
        <v>1347</v>
      </c>
      <c r="F345" s="202" t="s">
        <v>1348</v>
      </c>
      <c r="G345" s="203" t="s">
        <v>319</v>
      </c>
      <c r="H345" s="204">
        <v>178</v>
      </c>
      <c r="I345" s="205"/>
      <c r="J345" s="206">
        <f>ROUND(I345*H345,2)</f>
        <v>0</v>
      </c>
      <c r="K345" s="202" t="s">
        <v>1</v>
      </c>
      <c r="L345" s="39"/>
      <c r="M345" s="207" t="s">
        <v>1</v>
      </c>
      <c r="N345" s="208" t="s">
        <v>49</v>
      </c>
      <c r="O345" s="71"/>
      <c r="P345" s="209">
        <f>O345*H345</f>
        <v>0</v>
      </c>
      <c r="Q345" s="209">
        <v>0</v>
      </c>
      <c r="R345" s="209">
        <f>Q345*H345</f>
        <v>0</v>
      </c>
      <c r="S345" s="209">
        <v>0</v>
      </c>
      <c r="T345" s="210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211" t="s">
        <v>107</v>
      </c>
      <c r="AT345" s="211" t="s">
        <v>152</v>
      </c>
      <c r="AU345" s="211" t="s">
        <v>92</v>
      </c>
      <c r="AY345" s="17" t="s">
        <v>151</v>
      </c>
      <c r="BE345" s="212">
        <f>IF(N345="základní",J345,0)</f>
        <v>0</v>
      </c>
      <c r="BF345" s="212">
        <f>IF(N345="snížená",J345,0)</f>
        <v>0</v>
      </c>
      <c r="BG345" s="212">
        <f>IF(N345="zákl. přenesená",J345,0)</f>
        <v>0</v>
      </c>
      <c r="BH345" s="212">
        <f>IF(N345="sníž. přenesená",J345,0)</f>
        <v>0</v>
      </c>
      <c r="BI345" s="212">
        <f>IF(N345="nulová",J345,0)</f>
        <v>0</v>
      </c>
      <c r="BJ345" s="17" t="s">
        <v>21</v>
      </c>
      <c r="BK345" s="212">
        <f>ROUND(I345*H345,2)</f>
        <v>0</v>
      </c>
      <c r="BL345" s="17" t="s">
        <v>107</v>
      </c>
      <c r="BM345" s="211" t="s">
        <v>1379</v>
      </c>
    </row>
    <row r="346" spans="1:65" s="12" customFormat="1" ht="20.399999999999999">
      <c r="B346" s="217"/>
      <c r="C346" s="218"/>
      <c r="D346" s="213" t="s">
        <v>205</v>
      </c>
      <c r="E346" s="219" t="s">
        <v>1</v>
      </c>
      <c r="F346" s="220" t="s">
        <v>1349</v>
      </c>
      <c r="G346" s="218"/>
      <c r="H346" s="221">
        <v>178</v>
      </c>
      <c r="I346" s="222"/>
      <c r="J346" s="218"/>
      <c r="K346" s="218"/>
      <c r="L346" s="223"/>
      <c r="M346" s="224"/>
      <c r="N346" s="225"/>
      <c r="O346" s="225"/>
      <c r="P346" s="225"/>
      <c r="Q346" s="225"/>
      <c r="R346" s="225"/>
      <c r="S346" s="225"/>
      <c r="T346" s="226"/>
      <c r="AT346" s="227" t="s">
        <v>205</v>
      </c>
      <c r="AU346" s="227" t="s">
        <v>92</v>
      </c>
      <c r="AV346" s="12" t="s">
        <v>92</v>
      </c>
      <c r="AW346" s="12" t="s">
        <v>38</v>
      </c>
      <c r="AX346" s="12" t="s">
        <v>84</v>
      </c>
      <c r="AY346" s="227" t="s">
        <v>151</v>
      </c>
    </row>
    <row r="347" spans="1:65" s="13" customFormat="1">
      <c r="B347" s="228"/>
      <c r="C347" s="229"/>
      <c r="D347" s="213" t="s">
        <v>205</v>
      </c>
      <c r="E347" s="230" t="s">
        <v>1</v>
      </c>
      <c r="F347" s="231" t="s">
        <v>209</v>
      </c>
      <c r="G347" s="229"/>
      <c r="H347" s="232">
        <v>178</v>
      </c>
      <c r="I347" s="233"/>
      <c r="J347" s="229"/>
      <c r="K347" s="229"/>
      <c r="L347" s="234"/>
      <c r="M347" s="235"/>
      <c r="N347" s="236"/>
      <c r="O347" s="236"/>
      <c r="P347" s="236"/>
      <c r="Q347" s="236"/>
      <c r="R347" s="236"/>
      <c r="S347" s="236"/>
      <c r="T347" s="237"/>
      <c r="AT347" s="238" t="s">
        <v>205</v>
      </c>
      <c r="AU347" s="238" t="s">
        <v>92</v>
      </c>
      <c r="AV347" s="13" t="s">
        <v>107</v>
      </c>
      <c r="AW347" s="13" t="s">
        <v>38</v>
      </c>
      <c r="AX347" s="13" t="s">
        <v>21</v>
      </c>
      <c r="AY347" s="238" t="s">
        <v>151</v>
      </c>
    </row>
    <row r="348" spans="1:65" s="2" customFormat="1" ht="16.5" customHeight="1">
      <c r="A348" s="34"/>
      <c r="B348" s="35"/>
      <c r="C348" s="200" t="s">
        <v>761</v>
      </c>
      <c r="D348" s="200" t="s">
        <v>152</v>
      </c>
      <c r="E348" s="201" t="s">
        <v>1354</v>
      </c>
      <c r="F348" s="202" t="s">
        <v>1355</v>
      </c>
      <c r="G348" s="203" t="s">
        <v>368</v>
      </c>
      <c r="H348" s="204">
        <v>24.27</v>
      </c>
      <c r="I348" s="205"/>
      <c r="J348" s="206">
        <f>ROUND(I348*H348,2)</f>
        <v>0</v>
      </c>
      <c r="K348" s="202" t="s">
        <v>1</v>
      </c>
      <c r="L348" s="39"/>
      <c r="M348" s="207" t="s">
        <v>1</v>
      </c>
      <c r="N348" s="208" t="s">
        <v>49</v>
      </c>
      <c r="O348" s="71"/>
      <c r="P348" s="209">
        <f>O348*H348</f>
        <v>0</v>
      </c>
      <c r="Q348" s="209">
        <v>0</v>
      </c>
      <c r="R348" s="209">
        <f>Q348*H348</f>
        <v>0</v>
      </c>
      <c r="S348" s="209">
        <v>0</v>
      </c>
      <c r="T348" s="210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211" t="s">
        <v>107</v>
      </c>
      <c r="AT348" s="211" t="s">
        <v>152</v>
      </c>
      <c r="AU348" s="211" t="s">
        <v>92</v>
      </c>
      <c r="AY348" s="17" t="s">
        <v>151</v>
      </c>
      <c r="BE348" s="212">
        <f>IF(N348="základní",J348,0)</f>
        <v>0</v>
      </c>
      <c r="BF348" s="212">
        <f>IF(N348="snížená",J348,0)</f>
        <v>0</v>
      </c>
      <c r="BG348" s="212">
        <f>IF(N348="zákl. přenesená",J348,0)</f>
        <v>0</v>
      </c>
      <c r="BH348" s="212">
        <f>IF(N348="sníž. přenesená",J348,0)</f>
        <v>0</v>
      </c>
      <c r="BI348" s="212">
        <f>IF(N348="nulová",J348,0)</f>
        <v>0</v>
      </c>
      <c r="BJ348" s="17" t="s">
        <v>21</v>
      </c>
      <c r="BK348" s="212">
        <f>ROUND(I348*H348,2)</f>
        <v>0</v>
      </c>
      <c r="BL348" s="17" t="s">
        <v>107</v>
      </c>
      <c r="BM348" s="211" t="s">
        <v>1380</v>
      </c>
    </row>
    <row r="349" spans="1:65" s="15" customFormat="1">
      <c r="B349" s="251"/>
      <c r="C349" s="252"/>
      <c r="D349" s="213" t="s">
        <v>205</v>
      </c>
      <c r="E349" s="253" t="s">
        <v>1</v>
      </c>
      <c r="F349" s="254" t="s">
        <v>1273</v>
      </c>
      <c r="G349" s="252"/>
      <c r="H349" s="253" t="s">
        <v>1</v>
      </c>
      <c r="I349" s="255"/>
      <c r="J349" s="252"/>
      <c r="K349" s="252"/>
      <c r="L349" s="256"/>
      <c r="M349" s="257"/>
      <c r="N349" s="258"/>
      <c r="O349" s="258"/>
      <c r="P349" s="258"/>
      <c r="Q349" s="258"/>
      <c r="R349" s="258"/>
      <c r="S349" s="258"/>
      <c r="T349" s="259"/>
      <c r="AT349" s="260" t="s">
        <v>205</v>
      </c>
      <c r="AU349" s="260" t="s">
        <v>92</v>
      </c>
      <c r="AV349" s="15" t="s">
        <v>21</v>
      </c>
      <c r="AW349" s="15" t="s">
        <v>38</v>
      </c>
      <c r="AX349" s="15" t="s">
        <v>84</v>
      </c>
      <c r="AY349" s="260" t="s">
        <v>151</v>
      </c>
    </row>
    <row r="350" spans="1:65" s="12" customFormat="1">
      <c r="B350" s="217"/>
      <c r="C350" s="218"/>
      <c r="D350" s="213" t="s">
        <v>205</v>
      </c>
      <c r="E350" s="219" t="s">
        <v>1</v>
      </c>
      <c r="F350" s="220" t="s">
        <v>1381</v>
      </c>
      <c r="G350" s="218"/>
      <c r="H350" s="221">
        <v>23.55</v>
      </c>
      <c r="I350" s="222"/>
      <c r="J350" s="218"/>
      <c r="K350" s="218"/>
      <c r="L350" s="223"/>
      <c r="M350" s="224"/>
      <c r="N350" s="225"/>
      <c r="O350" s="225"/>
      <c r="P350" s="225"/>
      <c r="Q350" s="225"/>
      <c r="R350" s="225"/>
      <c r="S350" s="225"/>
      <c r="T350" s="226"/>
      <c r="AT350" s="227" t="s">
        <v>205</v>
      </c>
      <c r="AU350" s="227" t="s">
        <v>92</v>
      </c>
      <c r="AV350" s="12" t="s">
        <v>92</v>
      </c>
      <c r="AW350" s="12" t="s">
        <v>38</v>
      </c>
      <c r="AX350" s="12" t="s">
        <v>84</v>
      </c>
      <c r="AY350" s="227" t="s">
        <v>151</v>
      </c>
    </row>
    <row r="351" spans="1:65" s="12" customFormat="1">
      <c r="B351" s="217"/>
      <c r="C351" s="218"/>
      <c r="D351" s="213" t="s">
        <v>205</v>
      </c>
      <c r="E351" s="219" t="s">
        <v>1</v>
      </c>
      <c r="F351" s="220" t="s">
        <v>1382</v>
      </c>
      <c r="G351" s="218"/>
      <c r="H351" s="221">
        <v>0.72</v>
      </c>
      <c r="I351" s="222"/>
      <c r="J351" s="218"/>
      <c r="K351" s="218"/>
      <c r="L351" s="223"/>
      <c r="M351" s="224"/>
      <c r="N351" s="225"/>
      <c r="O351" s="225"/>
      <c r="P351" s="225"/>
      <c r="Q351" s="225"/>
      <c r="R351" s="225"/>
      <c r="S351" s="225"/>
      <c r="T351" s="226"/>
      <c r="AT351" s="227" t="s">
        <v>205</v>
      </c>
      <c r="AU351" s="227" t="s">
        <v>92</v>
      </c>
      <c r="AV351" s="12" t="s">
        <v>92</v>
      </c>
      <c r="AW351" s="12" t="s">
        <v>38</v>
      </c>
      <c r="AX351" s="12" t="s">
        <v>84</v>
      </c>
      <c r="AY351" s="227" t="s">
        <v>151</v>
      </c>
    </row>
    <row r="352" spans="1:65" s="13" customFormat="1">
      <c r="B352" s="228"/>
      <c r="C352" s="229"/>
      <c r="D352" s="213" t="s">
        <v>205</v>
      </c>
      <c r="E352" s="230" t="s">
        <v>1</v>
      </c>
      <c r="F352" s="231" t="s">
        <v>209</v>
      </c>
      <c r="G352" s="229"/>
      <c r="H352" s="232">
        <v>24.27</v>
      </c>
      <c r="I352" s="233"/>
      <c r="J352" s="229"/>
      <c r="K352" s="229"/>
      <c r="L352" s="234"/>
      <c r="M352" s="235"/>
      <c r="N352" s="236"/>
      <c r="O352" s="236"/>
      <c r="P352" s="236"/>
      <c r="Q352" s="236"/>
      <c r="R352" s="236"/>
      <c r="S352" s="236"/>
      <c r="T352" s="237"/>
      <c r="AT352" s="238" t="s">
        <v>205</v>
      </c>
      <c r="AU352" s="238" t="s">
        <v>92</v>
      </c>
      <c r="AV352" s="13" t="s">
        <v>107</v>
      </c>
      <c r="AW352" s="13" t="s">
        <v>38</v>
      </c>
      <c r="AX352" s="13" t="s">
        <v>21</v>
      </c>
      <c r="AY352" s="238" t="s">
        <v>151</v>
      </c>
    </row>
    <row r="353" spans="1:65" s="2" customFormat="1" ht="16.5" customHeight="1">
      <c r="A353" s="34"/>
      <c r="B353" s="35"/>
      <c r="C353" s="200" t="s">
        <v>767</v>
      </c>
      <c r="D353" s="200" t="s">
        <v>152</v>
      </c>
      <c r="E353" s="201" t="s">
        <v>1358</v>
      </c>
      <c r="F353" s="202" t="s">
        <v>1359</v>
      </c>
      <c r="G353" s="203" t="s">
        <v>368</v>
      </c>
      <c r="H353" s="204">
        <v>24.27</v>
      </c>
      <c r="I353" s="205"/>
      <c r="J353" s="206">
        <f>ROUND(I353*H353,2)</f>
        <v>0</v>
      </c>
      <c r="K353" s="202" t="s">
        <v>1</v>
      </c>
      <c r="L353" s="39"/>
      <c r="M353" s="207" t="s">
        <v>1</v>
      </c>
      <c r="N353" s="208" t="s">
        <v>49</v>
      </c>
      <c r="O353" s="71"/>
      <c r="P353" s="209">
        <f>O353*H353</f>
        <v>0</v>
      </c>
      <c r="Q353" s="209">
        <v>0</v>
      </c>
      <c r="R353" s="209">
        <f>Q353*H353</f>
        <v>0</v>
      </c>
      <c r="S353" s="209">
        <v>0</v>
      </c>
      <c r="T353" s="210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211" t="s">
        <v>107</v>
      </c>
      <c r="AT353" s="211" t="s">
        <v>152</v>
      </c>
      <c r="AU353" s="211" t="s">
        <v>92</v>
      </c>
      <c r="AY353" s="17" t="s">
        <v>151</v>
      </c>
      <c r="BE353" s="212">
        <f>IF(N353="základní",J353,0)</f>
        <v>0</v>
      </c>
      <c r="BF353" s="212">
        <f>IF(N353="snížená",J353,0)</f>
        <v>0</v>
      </c>
      <c r="BG353" s="212">
        <f>IF(N353="zákl. přenesená",J353,0)</f>
        <v>0</v>
      </c>
      <c r="BH353" s="212">
        <f>IF(N353="sníž. přenesená",J353,0)</f>
        <v>0</v>
      </c>
      <c r="BI353" s="212">
        <f>IF(N353="nulová",J353,0)</f>
        <v>0</v>
      </c>
      <c r="BJ353" s="17" t="s">
        <v>21</v>
      </c>
      <c r="BK353" s="212">
        <f>ROUND(I353*H353,2)</f>
        <v>0</v>
      </c>
      <c r="BL353" s="17" t="s">
        <v>107</v>
      </c>
      <c r="BM353" s="211" t="s">
        <v>1383</v>
      </c>
    </row>
    <row r="354" spans="1:65" s="15" customFormat="1">
      <c r="B354" s="251"/>
      <c r="C354" s="252"/>
      <c r="D354" s="213" t="s">
        <v>205</v>
      </c>
      <c r="E354" s="253" t="s">
        <v>1</v>
      </c>
      <c r="F354" s="254" t="s">
        <v>1273</v>
      </c>
      <c r="G354" s="252"/>
      <c r="H354" s="253" t="s">
        <v>1</v>
      </c>
      <c r="I354" s="255"/>
      <c r="J354" s="252"/>
      <c r="K354" s="252"/>
      <c r="L354" s="256"/>
      <c r="M354" s="257"/>
      <c r="N354" s="258"/>
      <c r="O354" s="258"/>
      <c r="P354" s="258"/>
      <c r="Q354" s="258"/>
      <c r="R354" s="258"/>
      <c r="S354" s="258"/>
      <c r="T354" s="259"/>
      <c r="AT354" s="260" t="s">
        <v>205</v>
      </c>
      <c r="AU354" s="260" t="s">
        <v>92</v>
      </c>
      <c r="AV354" s="15" t="s">
        <v>21</v>
      </c>
      <c r="AW354" s="15" t="s">
        <v>38</v>
      </c>
      <c r="AX354" s="15" t="s">
        <v>84</v>
      </c>
      <c r="AY354" s="260" t="s">
        <v>151</v>
      </c>
    </row>
    <row r="355" spans="1:65" s="12" customFormat="1">
      <c r="B355" s="217"/>
      <c r="C355" s="218"/>
      <c r="D355" s="213" t="s">
        <v>205</v>
      </c>
      <c r="E355" s="219" t="s">
        <v>1</v>
      </c>
      <c r="F355" s="220" t="s">
        <v>1381</v>
      </c>
      <c r="G355" s="218"/>
      <c r="H355" s="221">
        <v>23.55</v>
      </c>
      <c r="I355" s="222"/>
      <c r="J355" s="218"/>
      <c r="K355" s="218"/>
      <c r="L355" s="223"/>
      <c r="M355" s="224"/>
      <c r="N355" s="225"/>
      <c r="O355" s="225"/>
      <c r="P355" s="225"/>
      <c r="Q355" s="225"/>
      <c r="R355" s="225"/>
      <c r="S355" s="225"/>
      <c r="T355" s="226"/>
      <c r="AT355" s="227" t="s">
        <v>205</v>
      </c>
      <c r="AU355" s="227" t="s">
        <v>92</v>
      </c>
      <c r="AV355" s="12" t="s">
        <v>92</v>
      </c>
      <c r="AW355" s="12" t="s">
        <v>38</v>
      </c>
      <c r="AX355" s="12" t="s">
        <v>84</v>
      </c>
      <c r="AY355" s="227" t="s">
        <v>151</v>
      </c>
    </row>
    <row r="356" spans="1:65" s="12" customFormat="1">
      <c r="B356" s="217"/>
      <c r="C356" s="218"/>
      <c r="D356" s="213" t="s">
        <v>205</v>
      </c>
      <c r="E356" s="219" t="s">
        <v>1</v>
      </c>
      <c r="F356" s="220" t="s">
        <v>1382</v>
      </c>
      <c r="G356" s="218"/>
      <c r="H356" s="221">
        <v>0.72</v>
      </c>
      <c r="I356" s="222"/>
      <c r="J356" s="218"/>
      <c r="K356" s="218"/>
      <c r="L356" s="223"/>
      <c r="M356" s="224"/>
      <c r="N356" s="225"/>
      <c r="O356" s="225"/>
      <c r="P356" s="225"/>
      <c r="Q356" s="225"/>
      <c r="R356" s="225"/>
      <c r="S356" s="225"/>
      <c r="T356" s="226"/>
      <c r="AT356" s="227" t="s">
        <v>205</v>
      </c>
      <c r="AU356" s="227" t="s">
        <v>92</v>
      </c>
      <c r="AV356" s="12" t="s">
        <v>92</v>
      </c>
      <c r="AW356" s="12" t="s">
        <v>38</v>
      </c>
      <c r="AX356" s="12" t="s">
        <v>84</v>
      </c>
      <c r="AY356" s="227" t="s">
        <v>151</v>
      </c>
    </row>
    <row r="357" spans="1:65" s="13" customFormat="1">
      <c r="B357" s="228"/>
      <c r="C357" s="229"/>
      <c r="D357" s="213" t="s">
        <v>205</v>
      </c>
      <c r="E357" s="230" t="s">
        <v>1</v>
      </c>
      <c r="F357" s="231" t="s">
        <v>209</v>
      </c>
      <c r="G357" s="229"/>
      <c r="H357" s="232">
        <v>24.27</v>
      </c>
      <c r="I357" s="233"/>
      <c r="J357" s="229"/>
      <c r="K357" s="229"/>
      <c r="L357" s="234"/>
      <c r="M357" s="235"/>
      <c r="N357" s="236"/>
      <c r="O357" s="236"/>
      <c r="P357" s="236"/>
      <c r="Q357" s="236"/>
      <c r="R357" s="236"/>
      <c r="S357" s="236"/>
      <c r="T357" s="237"/>
      <c r="AT357" s="238" t="s">
        <v>205</v>
      </c>
      <c r="AU357" s="238" t="s">
        <v>92</v>
      </c>
      <c r="AV357" s="13" t="s">
        <v>107</v>
      </c>
      <c r="AW357" s="13" t="s">
        <v>38</v>
      </c>
      <c r="AX357" s="13" t="s">
        <v>21</v>
      </c>
      <c r="AY357" s="238" t="s">
        <v>151</v>
      </c>
    </row>
    <row r="358" spans="1:65" s="2" customFormat="1" ht="16.5" customHeight="1">
      <c r="A358" s="34"/>
      <c r="B358" s="35"/>
      <c r="C358" s="265" t="s">
        <v>771</v>
      </c>
      <c r="D358" s="265" t="s">
        <v>532</v>
      </c>
      <c r="E358" s="266" t="s">
        <v>1360</v>
      </c>
      <c r="F358" s="267" t="s">
        <v>1361</v>
      </c>
      <c r="G358" s="268" t="s">
        <v>368</v>
      </c>
      <c r="H358" s="269">
        <v>24.27</v>
      </c>
      <c r="I358" s="270"/>
      <c r="J358" s="271">
        <f>ROUND(I358*H358,2)</f>
        <v>0</v>
      </c>
      <c r="K358" s="267" t="s">
        <v>1</v>
      </c>
      <c r="L358" s="272"/>
      <c r="M358" s="273" t="s">
        <v>1</v>
      </c>
      <c r="N358" s="274" t="s">
        <v>49</v>
      </c>
      <c r="O358" s="71"/>
      <c r="P358" s="209">
        <f>O358*H358</f>
        <v>0</v>
      </c>
      <c r="Q358" s="209">
        <v>1</v>
      </c>
      <c r="R358" s="209">
        <f>Q358*H358</f>
        <v>24.27</v>
      </c>
      <c r="S358" s="209">
        <v>0</v>
      </c>
      <c r="T358" s="210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211" t="s">
        <v>119</v>
      </c>
      <c r="AT358" s="211" t="s">
        <v>532</v>
      </c>
      <c r="AU358" s="211" t="s">
        <v>92</v>
      </c>
      <c r="AY358" s="17" t="s">
        <v>151</v>
      </c>
      <c r="BE358" s="212">
        <f>IF(N358="základní",J358,0)</f>
        <v>0</v>
      </c>
      <c r="BF358" s="212">
        <f>IF(N358="snížená",J358,0)</f>
        <v>0</v>
      </c>
      <c r="BG358" s="212">
        <f>IF(N358="zákl. přenesená",J358,0)</f>
        <v>0</v>
      </c>
      <c r="BH358" s="212">
        <f>IF(N358="sníž. přenesená",J358,0)</f>
        <v>0</v>
      </c>
      <c r="BI358" s="212">
        <f>IF(N358="nulová",J358,0)</f>
        <v>0</v>
      </c>
      <c r="BJ358" s="17" t="s">
        <v>21</v>
      </c>
      <c r="BK358" s="212">
        <f>ROUND(I358*H358,2)</f>
        <v>0</v>
      </c>
      <c r="BL358" s="17" t="s">
        <v>107</v>
      </c>
      <c r="BM358" s="211" t="s">
        <v>1384</v>
      </c>
    </row>
    <row r="359" spans="1:65" s="2" customFormat="1" ht="19.2">
      <c r="A359" s="34"/>
      <c r="B359" s="35"/>
      <c r="C359" s="36"/>
      <c r="D359" s="213" t="s">
        <v>159</v>
      </c>
      <c r="E359" s="36"/>
      <c r="F359" s="214" t="s">
        <v>1362</v>
      </c>
      <c r="G359" s="36"/>
      <c r="H359" s="36"/>
      <c r="I359" s="122"/>
      <c r="J359" s="36"/>
      <c r="K359" s="36"/>
      <c r="L359" s="39"/>
      <c r="M359" s="215"/>
      <c r="N359" s="216"/>
      <c r="O359" s="71"/>
      <c r="P359" s="71"/>
      <c r="Q359" s="71"/>
      <c r="R359" s="71"/>
      <c r="S359" s="71"/>
      <c r="T359" s="72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7" t="s">
        <v>159</v>
      </c>
      <c r="AU359" s="17" t="s">
        <v>92</v>
      </c>
    </row>
    <row r="360" spans="1:65" s="11" customFormat="1" ht="22.8" customHeight="1">
      <c r="B360" s="186"/>
      <c r="C360" s="187"/>
      <c r="D360" s="188" t="s">
        <v>83</v>
      </c>
      <c r="E360" s="249" t="s">
        <v>1385</v>
      </c>
      <c r="F360" s="249" t="s">
        <v>1386</v>
      </c>
      <c r="G360" s="187"/>
      <c r="H360" s="187"/>
      <c r="I360" s="190"/>
      <c r="J360" s="250">
        <f>BK360</f>
        <v>0</v>
      </c>
      <c r="K360" s="187"/>
      <c r="L360" s="192"/>
      <c r="M360" s="193"/>
      <c r="N360" s="194"/>
      <c r="O360" s="194"/>
      <c r="P360" s="195">
        <f>SUM(P361:P385)</f>
        <v>0</v>
      </c>
      <c r="Q360" s="194"/>
      <c r="R360" s="195">
        <f>SUM(R361:R385)</f>
        <v>16.18</v>
      </c>
      <c r="S360" s="194"/>
      <c r="T360" s="196">
        <f>SUM(T361:T385)</f>
        <v>0</v>
      </c>
      <c r="AR360" s="197" t="s">
        <v>21</v>
      </c>
      <c r="AT360" s="198" t="s">
        <v>83</v>
      </c>
      <c r="AU360" s="198" t="s">
        <v>21</v>
      </c>
      <c r="AY360" s="197" t="s">
        <v>151</v>
      </c>
      <c r="BK360" s="199">
        <f>SUM(BK361:BK385)</f>
        <v>0</v>
      </c>
    </row>
    <row r="361" spans="1:65" s="2" customFormat="1" ht="21.75" customHeight="1">
      <c r="A361" s="34"/>
      <c r="B361" s="35"/>
      <c r="C361" s="200" t="s">
        <v>775</v>
      </c>
      <c r="D361" s="200" t="s">
        <v>152</v>
      </c>
      <c r="E361" s="201" t="s">
        <v>1341</v>
      </c>
      <c r="F361" s="202" t="s">
        <v>1342</v>
      </c>
      <c r="G361" s="203" t="s">
        <v>319</v>
      </c>
      <c r="H361" s="204">
        <v>356</v>
      </c>
      <c r="I361" s="205"/>
      <c r="J361" s="206">
        <f>ROUND(I361*H361,2)</f>
        <v>0</v>
      </c>
      <c r="K361" s="202" t="s">
        <v>1</v>
      </c>
      <c r="L361" s="39"/>
      <c r="M361" s="207" t="s">
        <v>1</v>
      </c>
      <c r="N361" s="208" t="s">
        <v>49</v>
      </c>
      <c r="O361" s="71"/>
      <c r="P361" s="209">
        <f>O361*H361</f>
        <v>0</v>
      </c>
      <c r="Q361" s="209">
        <v>0</v>
      </c>
      <c r="R361" s="209">
        <f>Q361*H361</f>
        <v>0</v>
      </c>
      <c r="S361" s="209">
        <v>0</v>
      </c>
      <c r="T361" s="210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211" t="s">
        <v>107</v>
      </c>
      <c r="AT361" s="211" t="s">
        <v>152</v>
      </c>
      <c r="AU361" s="211" t="s">
        <v>92</v>
      </c>
      <c r="AY361" s="17" t="s">
        <v>151</v>
      </c>
      <c r="BE361" s="212">
        <f>IF(N361="základní",J361,0)</f>
        <v>0</v>
      </c>
      <c r="BF361" s="212">
        <f>IF(N361="snížená",J361,0)</f>
        <v>0</v>
      </c>
      <c r="BG361" s="212">
        <f>IF(N361="zákl. přenesená",J361,0)</f>
        <v>0</v>
      </c>
      <c r="BH361" s="212">
        <f>IF(N361="sníž. přenesená",J361,0)</f>
        <v>0</v>
      </c>
      <c r="BI361" s="212">
        <f>IF(N361="nulová",J361,0)</f>
        <v>0</v>
      </c>
      <c r="BJ361" s="17" t="s">
        <v>21</v>
      </c>
      <c r="BK361" s="212">
        <f>ROUND(I361*H361,2)</f>
        <v>0</v>
      </c>
      <c r="BL361" s="17" t="s">
        <v>107</v>
      </c>
      <c r="BM361" s="211" t="s">
        <v>1387</v>
      </c>
    </row>
    <row r="362" spans="1:65" s="12" customFormat="1">
      <c r="B362" s="217"/>
      <c r="C362" s="218"/>
      <c r="D362" s="213" t="s">
        <v>205</v>
      </c>
      <c r="E362" s="219" t="s">
        <v>1</v>
      </c>
      <c r="F362" s="220" t="s">
        <v>1340</v>
      </c>
      <c r="G362" s="218"/>
      <c r="H362" s="221">
        <v>356</v>
      </c>
      <c r="I362" s="222"/>
      <c r="J362" s="218"/>
      <c r="K362" s="218"/>
      <c r="L362" s="223"/>
      <c r="M362" s="224"/>
      <c r="N362" s="225"/>
      <c r="O362" s="225"/>
      <c r="P362" s="225"/>
      <c r="Q362" s="225"/>
      <c r="R362" s="225"/>
      <c r="S362" s="225"/>
      <c r="T362" s="226"/>
      <c r="AT362" s="227" t="s">
        <v>205</v>
      </c>
      <c r="AU362" s="227" t="s">
        <v>92</v>
      </c>
      <c r="AV362" s="12" t="s">
        <v>92</v>
      </c>
      <c r="AW362" s="12" t="s">
        <v>38</v>
      </c>
      <c r="AX362" s="12" t="s">
        <v>84</v>
      </c>
      <c r="AY362" s="227" t="s">
        <v>151</v>
      </c>
    </row>
    <row r="363" spans="1:65" s="13" customFormat="1">
      <c r="B363" s="228"/>
      <c r="C363" s="229"/>
      <c r="D363" s="213" t="s">
        <v>205</v>
      </c>
      <c r="E363" s="230" t="s">
        <v>1</v>
      </c>
      <c r="F363" s="231" t="s">
        <v>209</v>
      </c>
      <c r="G363" s="229"/>
      <c r="H363" s="232">
        <v>356</v>
      </c>
      <c r="I363" s="233"/>
      <c r="J363" s="229"/>
      <c r="K363" s="229"/>
      <c r="L363" s="234"/>
      <c r="M363" s="235"/>
      <c r="N363" s="236"/>
      <c r="O363" s="236"/>
      <c r="P363" s="236"/>
      <c r="Q363" s="236"/>
      <c r="R363" s="236"/>
      <c r="S363" s="236"/>
      <c r="T363" s="237"/>
      <c r="AT363" s="238" t="s">
        <v>205</v>
      </c>
      <c r="AU363" s="238" t="s">
        <v>92</v>
      </c>
      <c r="AV363" s="13" t="s">
        <v>107</v>
      </c>
      <c r="AW363" s="13" t="s">
        <v>38</v>
      </c>
      <c r="AX363" s="13" t="s">
        <v>21</v>
      </c>
      <c r="AY363" s="238" t="s">
        <v>151</v>
      </c>
    </row>
    <row r="364" spans="1:65" s="2" customFormat="1" ht="16.5" customHeight="1">
      <c r="A364" s="34"/>
      <c r="B364" s="35"/>
      <c r="C364" s="200" t="s">
        <v>780</v>
      </c>
      <c r="D364" s="200" t="s">
        <v>152</v>
      </c>
      <c r="E364" s="201" t="s">
        <v>1343</v>
      </c>
      <c r="F364" s="202" t="s">
        <v>1344</v>
      </c>
      <c r="G364" s="203" t="s">
        <v>203</v>
      </c>
      <c r="H364" s="204">
        <v>1594</v>
      </c>
      <c r="I364" s="205"/>
      <c r="J364" s="206">
        <f>ROUND(I364*H364,2)</f>
        <v>0</v>
      </c>
      <c r="K364" s="202" t="s">
        <v>1</v>
      </c>
      <c r="L364" s="39"/>
      <c r="M364" s="207" t="s">
        <v>1</v>
      </c>
      <c r="N364" s="208" t="s">
        <v>49</v>
      </c>
      <c r="O364" s="71"/>
      <c r="P364" s="209">
        <f>O364*H364</f>
        <v>0</v>
      </c>
      <c r="Q364" s="209">
        <v>0</v>
      </c>
      <c r="R364" s="209">
        <f>Q364*H364</f>
        <v>0</v>
      </c>
      <c r="S364" s="209">
        <v>0</v>
      </c>
      <c r="T364" s="210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211" t="s">
        <v>107</v>
      </c>
      <c r="AT364" s="211" t="s">
        <v>152</v>
      </c>
      <c r="AU364" s="211" t="s">
        <v>92</v>
      </c>
      <c r="AY364" s="17" t="s">
        <v>151</v>
      </c>
      <c r="BE364" s="212">
        <f>IF(N364="základní",J364,0)</f>
        <v>0</v>
      </c>
      <c r="BF364" s="212">
        <f>IF(N364="snížená",J364,0)</f>
        <v>0</v>
      </c>
      <c r="BG364" s="212">
        <f>IF(N364="zákl. přenesená",J364,0)</f>
        <v>0</v>
      </c>
      <c r="BH364" s="212">
        <f>IF(N364="sníž. přenesená",J364,0)</f>
        <v>0</v>
      </c>
      <c r="BI364" s="212">
        <f>IF(N364="nulová",J364,0)</f>
        <v>0</v>
      </c>
      <c r="BJ364" s="17" t="s">
        <v>21</v>
      </c>
      <c r="BK364" s="212">
        <f>ROUND(I364*H364,2)</f>
        <v>0</v>
      </c>
      <c r="BL364" s="17" t="s">
        <v>107</v>
      </c>
      <c r="BM364" s="211" t="s">
        <v>1388</v>
      </c>
    </row>
    <row r="365" spans="1:65" s="12" customFormat="1">
      <c r="B365" s="217"/>
      <c r="C365" s="218"/>
      <c r="D365" s="213" t="s">
        <v>205</v>
      </c>
      <c r="E365" s="219" t="s">
        <v>1</v>
      </c>
      <c r="F365" s="220" t="s">
        <v>1345</v>
      </c>
      <c r="G365" s="218"/>
      <c r="H365" s="221">
        <v>1570</v>
      </c>
      <c r="I365" s="222"/>
      <c r="J365" s="218"/>
      <c r="K365" s="218"/>
      <c r="L365" s="223"/>
      <c r="M365" s="224"/>
      <c r="N365" s="225"/>
      <c r="O365" s="225"/>
      <c r="P365" s="225"/>
      <c r="Q365" s="225"/>
      <c r="R365" s="225"/>
      <c r="S365" s="225"/>
      <c r="T365" s="226"/>
      <c r="AT365" s="227" t="s">
        <v>205</v>
      </c>
      <c r="AU365" s="227" t="s">
        <v>92</v>
      </c>
      <c r="AV365" s="12" t="s">
        <v>92</v>
      </c>
      <c r="AW365" s="12" t="s">
        <v>38</v>
      </c>
      <c r="AX365" s="12" t="s">
        <v>84</v>
      </c>
      <c r="AY365" s="227" t="s">
        <v>151</v>
      </c>
    </row>
    <row r="366" spans="1:65" s="12" customFormat="1">
      <c r="B366" s="217"/>
      <c r="C366" s="218"/>
      <c r="D366" s="213" t="s">
        <v>205</v>
      </c>
      <c r="E366" s="219" t="s">
        <v>1</v>
      </c>
      <c r="F366" s="220" t="s">
        <v>1346</v>
      </c>
      <c r="G366" s="218"/>
      <c r="H366" s="221">
        <v>24</v>
      </c>
      <c r="I366" s="222"/>
      <c r="J366" s="218"/>
      <c r="K366" s="218"/>
      <c r="L366" s="223"/>
      <c r="M366" s="224"/>
      <c r="N366" s="225"/>
      <c r="O366" s="225"/>
      <c r="P366" s="225"/>
      <c r="Q366" s="225"/>
      <c r="R366" s="225"/>
      <c r="S366" s="225"/>
      <c r="T366" s="226"/>
      <c r="AT366" s="227" t="s">
        <v>205</v>
      </c>
      <c r="AU366" s="227" t="s">
        <v>92</v>
      </c>
      <c r="AV366" s="12" t="s">
        <v>92</v>
      </c>
      <c r="AW366" s="12" t="s">
        <v>38</v>
      </c>
      <c r="AX366" s="12" t="s">
        <v>84</v>
      </c>
      <c r="AY366" s="227" t="s">
        <v>151</v>
      </c>
    </row>
    <row r="367" spans="1:65" s="13" customFormat="1">
      <c r="B367" s="228"/>
      <c r="C367" s="229"/>
      <c r="D367" s="213" t="s">
        <v>205</v>
      </c>
      <c r="E367" s="230" t="s">
        <v>1</v>
      </c>
      <c r="F367" s="231" t="s">
        <v>209</v>
      </c>
      <c r="G367" s="229"/>
      <c r="H367" s="232">
        <v>1594</v>
      </c>
      <c r="I367" s="233"/>
      <c r="J367" s="229"/>
      <c r="K367" s="229"/>
      <c r="L367" s="234"/>
      <c r="M367" s="235"/>
      <c r="N367" s="236"/>
      <c r="O367" s="236"/>
      <c r="P367" s="236"/>
      <c r="Q367" s="236"/>
      <c r="R367" s="236"/>
      <c r="S367" s="236"/>
      <c r="T367" s="237"/>
      <c r="AT367" s="238" t="s">
        <v>205</v>
      </c>
      <c r="AU367" s="238" t="s">
        <v>92</v>
      </c>
      <c r="AV367" s="13" t="s">
        <v>107</v>
      </c>
      <c r="AW367" s="13" t="s">
        <v>38</v>
      </c>
      <c r="AX367" s="13" t="s">
        <v>21</v>
      </c>
      <c r="AY367" s="238" t="s">
        <v>151</v>
      </c>
    </row>
    <row r="368" spans="1:65" s="2" customFormat="1" ht="21.75" customHeight="1">
      <c r="A368" s="34"/>
      <c r="B368" s="35"/>
      <c r="C368" s="200" t="s">
        <v>937</v>
      </c>
      <c r="D368" s="200" t="s">
        <v>152</v>
      </c>
      <c r="E368" s="201" t="s">
        <v>1376</v>
      </c>
      <c r="F368" s="202" t="s">
        <v>1377</v>
      </c>
      <c r="G368" s="203" t="s">
        <v>319</v>
      </c>
      <c r="H368" s="204">
        <v>178</v>
      </c>
      <c r="I368" s="205"/>
      <c r="J368" s="206">
        <f>ROUND(I368*H368,2)</f>
        <v>0</v>
      </c>
      <c r="K368" s="202" t="s">
        <v>1</v>
      </c>
      <c r="L368" s="39"/>
      <c r="M368" s="207" t="s">
        <v>1</v>
      </c>
      <c r="N368" s="208" t="s">
        <v>49</v>
      </c>
      <c r="O368" s="71"/>
      <c r="P368" s="209">
        <f>O368*H368</f>
        <v>0</v>
      </c>
      <c r="Q368" s="209">
        <v>0</v>
      </c>
      <c r="R368" s="209">
        <f>Q368*H368</f>
        <v>0</v>
      </c>
      <c r="S368" s="209">
        <v>0</v>
      </c>
      <c r="T368" s="210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211" t="s">
        <v>107</v>
      </c>
      <c r="AT368" s="211" t="s">
        <v>152</v>
      </c>
      <c r="AU368" s="211" t="s">
        <v>92</v>
      </c>
      <c r="AY368" s="17" t="s">
        <v>151</v>
      </c>
      <c r="BE368" s="212">
        <f>IF(N368="základní",J368,0)</f>
        <v>0</v>
      </c>
      <c r="BF368" s="212">
        <f>IF(N368="snížená",J368,0)</f>
        <v>0</v>
      </c>
      <c r="BG368" s="212">
        <f>IF(N368="zákl. přenesená",J368,0)</f>
        <v>0</v>
      </c>
      <c r="BH368" s="212">
        <f>IF(N368="sníž. přenesená",J368,0)</f>
        <v>0</v>
      </c>
      <c r="BI368" s="212">
        <f>IF(N368="nulová",J368,0)</f>
        <v>0</v>
      </c>
      <c r="BJ368" s="17" t="s">
        <v>21</v>
      </c>
      <c r="BK368" s="212">
        <f>ROUND(I368*H368,2)</f>
        <v>0</v>
      </c>
      <c r="BL368" s="17" t="s">
        <v>107</v>
      </c>
      <c r="BM368" s="211" t="s">
        <v>1389</v>
      </c>
    </row>
    <row r="369" spans="1:65" s="12" customFormat="1">
      <c r="B369" s="217"/>
      <c r="C369" s="218"/>
      <c r="D369" s="213" t="s">
        <v>205</v>
      </c>
      <c r="E369" s="219" t="s">
        <v>1</v>
      </c>
      <c r="F369" s="220" t="s">
        <v>1252</v>
      </c>
      <c r="G369" s="218"/>
      <c r="H369" s="221">
        <v>178</v>
      </c>
      <c r="I369" s="222"/>
      <c r="J369" s="218"/>
      <c r="K369" s="218"/>
      <c r="L369" s="223"/>
      <c r="M369" s="224"/>
      <c r="N369" s="225"/>
      <c r="O369" s="225"/>
      <c r="P369" s="225"/>
      <c r="Q369" s="225"/>
      <c r="R369" s="225"/>
      <c r="S369" s="225"/>
      <c r="T369" s="226"/>
      <c r="AT369" s="227" t="s">
        <v>205</v>
      </c>
      <c r="AU369" s="227" t="s">
        <v>92</v>
      </c>
      <c r="AV369" s="12" t="s">
        <v>92</v>
      </c>
      <c r="AW369" s="12" t="s">
        <v>38</v>
      </c>
      <c r="AX369" s="12" t="s">
        <v>84</v>
      </c>
      <c r="AY369" s="227" t="s">
        <v>151</v>
      </c>
    </row>
    <row r="370" spans="1:65" s="13" customFormat="1">
      <c r="B370" s="228"/>
      <c r="C370" s="229"/>
      <c r="D370" s="213" t="s">
        <v>205</v>
      </c>
      <c r="E370" s="230" t="s">
        <v>1</v>
      </c>
      <c r="F370" s="231" t="s">
        <v>209</v>
      </c>
      <c r="G370" s="229"/>
      <c r="H370" s="232">
        <v>178</v>
      </c>
      <c r="I370" s="233"/>
      <c r="J370" s="229"/>
      <c r="K370" s="229"/>
      <c r="L370" s="234"/>
      <c r="M370" s="235"/>
      <c r="N370" s="236"/>
      <c r="O370" s="236"/>
      <c r="P370" s="236"/>
      <c r="Q370" s="236"/>
      <c r="R370" s="236"/>
      <c r="S370" s="236"/>
      <c r="T370" s="237"/>
      <c r="AT370" s="238" t="s">
        <v>205</v>
      </c>
      <c r="AU370" s="238" t="s">
        <v>92</v>
      </c>
      <c r="AV370" s="13" t="s">
        <v>107</v>
      </c>
      <c r="AW370" s="13" t="s">
        <v>38</v>
      </c>
      <c r="AX370" s="13" t="s">
        <v>21</v>
      </c>
      <c r="AY370" s="238" t="s">
        <v>151</v>
      </c>
    </row>
    <row r="371" spans="1:65" s="2" customFormat="1" ht="21.75" customHeight="1">
      <c r="A371" s="34"/>
      <c r="B371" s="35"/>
      <c r="C371" s="200" t="s">
        <v>1390</v>
      </c>
      <c r="D371" s="200" t="s">
        <v>152</v>
      </c>
      <c r="E371" s="201" t="s">
        <v>1347</v>
      </c>
      <c r="F371" s="202" t="s">
        <v>1348</v>
      </c>
      <c r="G371" s="203" t="s">
        <v>319</v>
      </c>
      <c r="H371" s="204">
        <v>178</v>
      </c>
      <c r="I371" s="205"/>
      <c r="J371" s="206">
        <f>ROUND(I371*H371,2)</f>
        <v>0</v>
      </c>
      <c r="K371" s="202" t="s">
        <v>1</v>
      </c>
      <c r="L371" s="39"/>
      <c r="M371" s="207" t="s">
        <v>1</v>
      </c>
      <c r="N371" s="208" t="s">
        <v>49</v>
      </c>
      <c r="O371" s="71"/>
      <c r="P371" s="209">
        <f>O371*H371</f>
        <v>0</v>
      </c>
      <c r="Q371" s="209">
        <v>0</v>
      </c>
      <c r="R371" s="209">
        <f>Q371*H371</f>
        <v>0</v>
      </c>
      <c r="S371" s="209">
        <v>0</v>
      </c>
      <c r="T371" s="210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211" t="s">
        <v>107</v>
      </c>
      <c r="AT371" s="211" t="s">
        <v>152</v>
      </c>
      <c r="AU371" s="211" t="s">
        <v>92</v>
      </c>
      <c r="AY371" s="17" t="s">
        <v>151</v>
      </c>
      <c r="BE371" s="212">
        <f>IF(N371="základní",J371,0)</f>
        <v>0</v>
      </c>
      <c r="BF371" s="212">
        <f>IF(N371="snížená",J371,0)</f>
        <v>0</v>
      </c>
      <c r="BG371" s="212">
        <f>IF(N371="zákl. přenesená",J371,0)</f>
        <v>0</v>
      </c>
      <c r="BH371" s="212">
        <f>IF(N371="sníž. přenesená",J371,0)</f>
        <v>0</v>
      </c>
      <c r="BI371" s="212">
        <f>IF(N371="nulová",J371,0)</f>
        <v>0</v>
      </c>
      <c r="BJ371" s="17" t="s">
        <v>21</v>
      </c>
      <c r="BK371" s="212">
        <f>ROUND(I371*H371,2)</f>
        <v>0</v>
      </c>
      <c r="BL371" s="17" t="s">
        <v>107</v>
      </c>
      <c r="BM371" s="211" t="s">
        <v>1391</v>
      </c>
    </row>
    <row r="372" spans="1:65" s="12" customFormat="1" ht="20.399999999999999">
      <c r="B372" s="217"/>
      <c r="C372" s="218"/>
      <c r="D372" s="213" t="s">
        <v>205</v>
      </c>
      <c r="E372" s="219" t="s">
        <v>1</v>
      </c>
      <c r="F372" s="220" t="s">
        <v>1349</v>
      </c>
      <c r="G372" s="218"/>
      <c r="H372" s="221">
        <v>178</v>
      </c>
      <c r="I372" s="222"/>
      <c r="J372" s="218"/>
      <c r="K372" s="218"/>
      <c r="L372" s="223"/>
      <c r="M372" s="224"/>
      <c r="N372" s="225"/>
      <c r="O372" s="225"/>
      <c r="P372" s="225"/>
      <c r="Q372" s="225"/>
      <c r="R372" s="225"/>
      <c r="S372" s="225"/>
      <c r="T372" s="226"/>
      <c r="AT372" s="227" t="s">
        <v>205</v>
      </c>
      <c r="AU372" s="227" t="s">
        <v>92</v>
      </c>
      <c r="AV372" s="12" t="s">
        <v>92</v>
      </c>
      <c r="AW372" s="12" t="s">
        <v>38</v>
      </c>
      <c r="AX372" s="12" t="s">
        <v>84</v>
      </c>
      <c r="AY372" s="227" t="s">
        <v>151</v>
      </c>
    </row>
    <row r="373" spans="1:65" s="13" customFormat="1">
      <c r="B373" s="228"/>
      <c r="C373" s="229"/>
      <c r="D373" s="213" t="s">
        <v>205</v>
      </c>
      <c r="E373" s="230" t="s">
        <v>1</v>
      </c>
      <c r="F373" s="231" t="s">
        <v>209</v>
      </c>
      <c r="G373" s="229"/>
      <c r="H373" s="232">
        <v>178</v>
      </c>
      <c r="I373" s="233"/>
      <c r="J373" s="229"/>
      <c r="K373" s="229"/>
      <c r="L373" s="234"/>
      <c r="M373" s="235"/>
      <c r="N373" s="236"/>
      <c r="O373" s="236"/>
      <c r="P373" s="236"/>
      <c r="Q373" s="236"/>
      <c r="R373" s="236"/>
      <c r="S373" s="236"/>
      <c r="T373" s="237"/>
      <c r="AT373" s="238" t="s">
        <v>205</v>
      </c>
      <c r="AU373" s="238" t="s">
        <v>92</v>
      </c>
      <c r="AV373" s="13" t="s">
        <v>107</v>
      </c>
      <c r="AW373" s="13" t="s">
        <v>38</v>
      </c>
      <c r="AX373" s="13" t="s">
        <v>21</v>
      </c>
      <c r="AY373" s="238" t="s">
        <v>151</v>
      </c>
    </row>
    <row r="374" spans="1:65" s="2" customFormat="1" ht="16.5" customHeight="1">
      <c r="A374" s="34"/>
      <c r="B374" s="35"/>
      <c r="C374" s="200" t="s">
        <v>941</v>
      </c>
      <c r="D374" s="200" t="s">
        <v>152</v>
      </c>
      <c r="E374" s="201" t="s">
        <v>1358</v>
      </c>
      <c r="F374" s="202" t="s">
        <v>1359</v>
      </c>
      <c r="G374" s="203" t="s">
        <v>368</v>
      </c>
      <c r="H374" s="204">
        <v>16.18</v>
      </c>
      <c r="I374" s="205"/>
      <c r="J374" s="206">
        <f>ROUND(I374*H374,2)</f>
        <v>0</v>
      </c>
      <c r="K374" s="202" t="s">
        <v>1</v>
      </c>
      <c r="L374" s="39"/>
      <c r="M374" s="207" t="s">
        <v>1</v>
      </c>
      <c r="N374" s="208" t="s">
        <v>49</v>
      </c>
      <c r="O374" s="71"/>
      <c r="P374" s="209">
        <f>O374*H374</f>
        <v>0</v>
      </c>
      <c r="Q374" s="209">
        <v>0</v>
      </c>
      <c r="R374" s="209">
        <f>Q374*H374</f>
        <v>0</v>
      </c>
      <c r="S374" s="209">
        <v>0</v>
      </c>
      <c r="T374" s="210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211" t="s">
        <v>107</v>
      </c>
      <c r="AT374" s="211" t="s">
        <v>152</v>
      </c>
      <c r="AU374" s="211" t="s">
        <v>92</v>
      </c>
      <c r="AY374" s="17" t="s">
        <v>151</v>
      </c>
      <c r="BE374" s="212">
        <f>IF(N374="základní",J374,0)</f>
        <v>0</v>
      </c>
      <c r="BF374" s="212">
        <f>IF(N374="snížená",J374,0)</f>
        <v>0</v>
      </c>
      <c r="BG374" s="212">
        <f>IF(N374="zákl. přenesená",J374,0)</f>
        <v>0</v>
      </c>
      <c r="BH374" s="212">
        <f>IF(N374="sníž. přenesená",J374,0)</f>
        <v>0</v>
      </c>
      <c r="BI374" s="212">
        <f>IF(N374="nulová",J374,0)</f>
        <v>0</v>
      </c>
      <c r="BJ374" s="17" t="s">
        <v>21</v>
      </c>
      <c r="BK374" s="212">
        <f>ROUND(I374*H374,2)</f>
        <v>0</v>
      </c>
      <c r="BL374" s="17" t="s">
        <v>107</v>
      </c>
      <c r="BM374" s="211" t="s">
        <v>1392</v>
      </c>
    </row>
    <row r="375" spans="1:65" s="15" customFormat="1">
      <c r="B375" s="251"/>
      <c r="C375" s="252"/>
      <c r="D375" s="213" t="s">
        <v>205</v>
      </c>
      <c r="E375" s="253" t="s">
        <v>1</v>
      </c>
      <c r="F375" s="254" t="s">
        <v>1273</v>
      </c>
      <c r="G375" s="252"/>
      <c r="H375" s="253" t="s">
        <v>1</v>
      </c>
      <c r="I375" s="255"/>
      <c r="J375" s="252"/>
      <c r="K375" s="252"/>
      <c r="L375" s="256"/>
      <c r="M375" s="257"/>
      <c r="N375" s="258"/>
      <c r="O375" s="258"/>
      <c r="P375" s="258"/>
      <c r="Q375" s="258"/>
      <c r="R375" s="258"/>
      <c r="S375" s="258"/>
      <c r="T375" s="259"/>
      <c r="AT375" s="260" t="s">
        <v>205</v>
      </c>
      <c r="AU375" s="260" t="s">
        <v>92</v>
      </c>
      <c r="AV375" s="15" t="s">
        <v>21</v>
      </c>
      <c r="AW375" s="15" t="s">
        <v>38</v>
      </c>
      <c r="AX375" s="15" t="s">
        <v>84</v>
      </c>
      <c r="AY375" s="260" t="s">
        <v>151</v>
      </c>
    </row>
    <row r="376" spans="1:65" s="12" customFormat="1">
      <c r="B376" s="217"/>
      <c r="C376" s="218"/>
      <c r="D376" s="213" t="s">
        <v>205</v>
      </c>
      <c r="E376" s="219" t="s">
        <v>1</v>
      </c>
      <c r="F376" s="220" t="s">
        <v>1393</v>
      </c>
      <c r="G376" s="218"/>
      <c r="H376" s="221">
        <v>15.7</v>
      </c>
      <c r="I376" s="222"/>
      <c r="J376" s="218"/>
      <c r="K376" s="218"/>
      <c r="L376" s="223"/>
      <c r="M376" s="224"/>
      <c r="N376" s="225"/>
      <c r="O376" s="225"/>
      <c r="P376" s="225"/>
      <c r="Q376" s="225"/>
      <c r="R376" s="225"/>
      <c r="S376" s="225"/>
      <c r="T376" s="226"/>
      <c r="AT376" s="227" t="s">
        <v>205</v>
      </c>
      <c r="AU376" s="227" t="s">
        <v>92</v>
      </c>
      <c r="AV376" s="12" t="s">
        <v>92</v>
      </c>
      <c r="AW376" s="12" t="s">
        <v>38</v>
      </c>
      <c r="AX376" s="12" t="s">
        <v>84</v>
      </c>
      <c r="AY376" s="227" t="s">
        <v>151</v>
      </c>
    </row>
    <row r="377" spans="1:65" s="12" customFormat="1">
      <c r="B377" s="217"/>
      <c r="C377" s="218"/>
      <c r="D377" s="213" t="s">
        <v>205</v>
      </c>
      <c r="E377" s="219" t="s">
        <v>1</v>
      </c>
      <c r="F377" s="220" t="s">
        <v>1394</v>
      </c>
      <c r="G377" s="218"/>
      <c r="H377" s="221">
        <v>0.48</v>
      </c>
      <c r="I377" s="222"/>
      <c r="J377" s="218"/>
      <c r="K377" s="218"/>
      <c r="L377" s="223"/>
      <c r="M377" s="224"/>
      <c r="N377" s="225"/>
      <c r="O377" s="225"/>
      <c r="P377" s="225"/>
      <c r="Q377" s="225"/>
      <c r="R377" s="225"/>
      <c r="S377" s="225"/>
      <c r="T377" s="226"/>
      <c r="AT377" s="227" t="s">
        <v>205</v>
      </c>
      <c r="AU377" s="227" t="s">
        <v>92</v>
      </c>
      <c r="AV377" s="12" t="s">
        <v>92</v>
      </c>
      <c r="AW377" s="12" t="s">
        <v>38</v>
      </c>
      <c r="AX377" s="12" t="s">
        <v>84</v>
      </c>
      <c r="AY377" s="227" t="s">
        <v>151</v>
      </c>
    </row>
    <row r="378" spans="1:65" s="13" customFormat="1">
      <c r="B378" s="228"/>
      <c r="C378" s="229"/>
      <c r="D378" s="213" t="s">
        <v>205</v>
      </c>
      <c r="E378" s="230" t="s">
        <v>1</v>
      </c>
      <c r="F378" s="231" t="s">
        <v>209</v>
      </c>
      <c r="G378" s="229"/>
      <c r="H378" s="232">
        <v>16.18</v>
      </c>
      <c r="I378" s="233"/>
      <c r="J378" s="229"/>
      <c r="K378" s="229"/>
      <c r="L378" s="234"/>
      <c r="M378" s="235"/>
      <c r="N378" s="236"/>
      <c r="O378" s="236"/>
      <c r="P378" s="236"/>
      <c r="Q378" s="236"/>
      <c r="R378" s="236"/>
      <c r="S378" s="236"/>
      <c r="T378" s="237"/>
      <c r="AT378" s="238" t="s">
        <v>205</v>
      </c>
      <c r="AU378" s="238" t="s">
        <v>92</v>
      </c>
      <c r="AV378" s="13" t="s">
        <v>107</v>
      </c>
      <c r="AW378" s="13" t="s">
        <v>38</v>
      </c>
      <c r="AX378" s="13" t="s">
        <v>21</v>
      </c>
      <c r="AY378" s="238" t="s">
        <v>151</v>
      </c>
    </row>
    <row r="379" spans="1:65" s="2" customFormat="1" ht="16.5" customHeight="1">
      <c r="A379" s="34"/>
      <c r="B379" s="35"/>
      <c r="C379" s="265" t="s">
        <v>1395</v>
      </c>
      <c r="D379" s="265" t="s">
        <v>532</v>
      </c>
      <c r="E379" s="266" t="s">
        <v>1360</v>
      </c>
      <c r="F379" s="267" t="s">
        <v>1361</v>
      </c>
      <c r="G379" s="268" t="s">
        <v>368</v>
      </c>
      <c r="H379" s="269">
        <v>16.18</v>
      </c>
      <c r="I379" s="270"/>
      <c r="J379" s="271">
        <f>ROUND(I379*H379,2)</f>
        <v>0</v>
      </c>
      <c r="K379" s="267" t="s">
        <v>1</v>
      </c>
      <c r="L379" s="272"/>
      <c r="M379" s="273" t="s">
        <v>1</v>
      </c>
      <c r="N379" s="274" t="s">
        <v>49</v>
      </c>
      <c r="O379" s="71"/>
      <c r="P379" s="209">
        <f>O379*H379</f>
        <v>0</v>
      </c>
      <c r="Q379" s="209">
        <v>1</v>
      </c>
      <c r="R379" s="209">
        <f>Q379*H379</f>
        <v>16.18</v>
      </c>
      <c r="S379" s="209">
        <v>0</v>
      </c>
      <c r="T379" s="210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211" t="s">
        <v>119</v>
      </c>
      <c r="AT379" s="211" t="s">
        <v>532</v>
      </c>
      <c r="AU379" s="211" t="s">
        <v>92</v>
      </c>
      <c r="AY379" s="17" t="s">
        <v>151</v>
      </c>
      <c r="BE379" s="212">
        <f>IF(N379="základní",J379,0)</f>
        <v>0</v>
      </c>
      <c r="BF379" s="212">
        <f>IF(N379="snížená",J379,0)</f>
        <v>0</v>
      </c>
      <c r="BG379" s="212">
        <f>IF(N379="zákl. přenesená",J379,0)</f>
        <v>0</v>
      </c>
      <c r="BH379" s="212">
        <f>IF(N379="sníž. přenesená",J379,0)</f>
        <v>0</v>
      </c>
      <c r="BI379" s="212">
        <f>IF(N379="nulová",J379,0)</f>
        <v>0</v>
      </c>
      <c r="BJ379" s="17" t="s">
        <v>21</v>
      </c>
      <c r="BK379" s="212">
        <f>ROUND(I379*H379,2)</f>
        <v>0</v>
      </c>
      <c r="BL379" s="17" t="s">
        <v>107</v>
      </c>
      <c r="BM379" s="211" t="s">
        <v>1396</v>
      </c>
    </row>
    <row r="380" spans="1:65" s="2" customFormat="1" ht="19.2">
      <c r="A380" s="34"/>
      <c r="B380" s="35"/>
      <c r="C380" s="36"/>
      <c r="D380" s="213" t="s">
        <v>159</v>
      </c>
      <c r="E380" s="36"/>
      <c r="F380" s="214" t="s">
        <v>1362</v>
      </c>
      <c r="G380" s="36"/>
      <c r="H380" s="36"/>
      <c r="I380" s="122"/>
      <c r="J380" s="36"/>
      <c r="K380" s="36"/>
      <c r="L380" s="39"/>
      <c r="M380" s="215"/>
      <c r="N380" s="216"/>
      <c r="O380" s="71"/>
      <c r="P380" s="71"/>
      <c r="Q380" s="71"/>
      <c r="R380" s="71"/>
      <c r="S380" s="71"/>
      <c r="T380" s="72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7" t="s">
        <v>159</v>
      </c>
      <c r="AU380" s="17" t="s">
        <v>92</v>
      </c>
    </row>
    <row r="381" spans="1:65" s="2" customFormat="1" ht="16.5" customHeight="1">
      <c r="A381" s="34"/>
      <c r="B381" s="35"/>
      <c r="C381" s="200" t="s">
        <v>1034</v>
      </c>
      <c r="D381" s="200" t="s">
        <v>152</v>
      </c>
      <c r="E381" s="201" t="s">
        <v>1354</v>
      </c>
      <c r="F381" s="202" t="s">
        <v>1355</v>
      </c>
      <c r="G381" s="203" t="s">
        <v>368</v>
      </c>
      <c r="H381" s="204">
        <v>16.18</v>
      </c>
      <c r="I381" s="205"/>
      <c r="J381" s="206">
        <f>ROUND(I381*H381,2)</f>
        <v>0</v>
      </c>
      <c r="K381" s="202" t="s">
        <v>1</v>
      </c>
      <c r="L381" s="39"/>
      <c r="M381" s="207" t="s">
        <v>1</v>
      </c>
      <c r="N381" s="208" t="s">
        <v>49</v>
      </c>
      <c r="O381" s="71"/>
      <c r="P381" s="209">
        <f>O381*H381</f>
        <v>0</v>
      </c>
      <c r="Q381" s="209">
        <v>0</v>
      </c>
      <c r="R381" s="209">
        <f>Q381*H381</f>
        <v>0</v>
      </c>
      <c r="S381" s="209">
        <v>0</v>
      </c>
      <c r="T381" s="210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211" t="s">
        <v>107</v>
      </c>
      <c r="AT381" s="211" t="s">
        <v>152</v>
      </c>
      <c r="AU381" s="211" t="s">
        <v>92</v>
      </c>
      <c r="AY381" s="17" t="s">
        <v>151</v>
      </c>
      <c r="BE381" s="212">
        <f>IF(N381="základní",J381,0)</f>
        <v>0</v>
      </c>
      <c r="BF381" s="212">
        <f>IF(N381="snížená",J381,0)</f>
        <v>0</v>
      </c>
      <c r="BG381" s="212">
        <f>IF(N381="zákl. přenesená",J381,0)</f>
        <v>0</v>
      </c>
      <c r="BH381" s="212">
        <f>IF(N381="sníž. přenesená",J381,0)</f>
        <v>0</v>
      </c>
      <c r="BI381" s="212">
        <f>IF(N381="nulová",J381,0)</f>
        <v>0</v>
      </c>
      <c r="BJ381" s="17" t="s">
        <v>21</v>
      </c>
      <c r="BK381" s="212">
        <f>ROUND(I381*H381,2)</f>
        <v>0</v>
      </c>
      <c r="BL381" s="17" t="s">
        <v>107</v>
      </c>
      <c r="BM381" s="211" t="s">
        <v>1397</v>
      </c>
    </row>
    <row r="382" spans="1:65" s="15" customFormat="1">
      <c r="B382" s="251"/>
      <c r="C382" s="252"/>
      <c r="D382" s="213" t="s">
        <v>205</v>
      </c>
      <c r="E382" s="253" t="s">
        <v>1</v>
      </c>
      <c r="F382" s="254" t="s">
        <v>1273</v>
      </c>
      <c r="G382" s="252"/>
      <c r="H382" s="253" t="s">
        <v>1</v>
      </c>
      <c r="I382" s="255"/>
      <c r="J382" s="252"/>
      <c r="K382" s="252"/>
      <c r="L382" s="256"/>
      <c r="M382" s="257"/>
      <c r="N382" s="258"/>
      <c r="O382" s="258"/>
      <c r="P382" s="258"/>
      <c r="Q382" s="258"/>
      <c r="R382" s="258"/>
      <c r="S382" s="258"/>
      <c r="T382" s="259"/>
      <c r="AT382" s="260" t="s">
        <v>205</v>
      </c>
      <c r="AU382" s="260" t="s">
        <v>92</v>
      </c>
      <c r="AV382" s="15" t="s">
        <v>21</v>
      </c>
      <c r="AW382" s="15" t="s">
        <v>38</v>
      </c>
      <c r="AX382" s="15" t="s">
        <v>84</v>
      </c>
      <c r="AY382" s="260" t="s">
        <v>151</v>
      </c>
    </row>
    <row r="383" spans="1:65" s="12" customFormat="1">
      <c r="B383" s="217"/>
      <c r="C383" s="218"/>
      <c r="D383" s="213" t="s">
        <v>205</v>
      </c>
      <c r="E383" s="219" t="s">
        <v>1</v>
      </c>
      <c r="F383" s="220" t="s">
        <v>1393</v>
      </c>
      <c r="G383" s="218"/>
      <c r="H383" s="221">
        <v>15.7</v>
      </c>
      <c r="I383" s="222"/>
      <c r="J383" s="218"/>
      <c r="K383" s="218"/>
      <c r="L383" s="223"/>
      <c r="M383" s="224"/>
      <c r="N383" s="225"/>
      <c r="O383" s="225"/>
      <c r="P383" s="225"/>
      <c r="Q383" s="225"/>
      <c r="R383" s="225"/>
      <c r="S383" s="225"/>
      <c r="T383" s="226"/>
      <c r="AT383" s="227" t="s">
        <v>205</v>
      </c>
      <c r="AU383" s="227" t="s">
        <v>92</v>
      </c>
      <c r="AV383" s="12" t="s">
        <v>92</v>
      </c>
      <c r="AW383" s="12" t="s">
        <v>38</v>
      </c>
      <c r="AX383" s="12" t="s">
        <v>84</v>
      </c>
      <c r="AY383" s="227" t="s">
        <v>151</v>
      </c>
    </row>
    <row r="384" spans="1:65" s="12" customFormat="1">
      <c r="B384" s="217"/>
      <c r="C384" s="218"/>
      <c r="D384" s="213" t="s">
        <v>205</v>
      </c>
      <c r="E384" s="219" t="s">
        <v>1</v>
      </c>
      <c r="F384" s="220" t="s">
        <v>1394</v>
      </c>
      <c r="G384" s="218"/>
      <c r="H384" s="221">
        <v>0.48</v>
      </c>
      <c r="I384" s="222"/>
      <c r="J384" s="218"/>
      <c r="K384" s="218"/>
      <c r="L384" s="223"/>
      <c r="M384" s="224"/>
      <c r="N384" s="225"/>
      <c r="O384" s="225"/>
      <c r="P384" s="225"/>
      <c r="Q384" s="225"/>
      <c r="R384" s="225"/>
      <c r="S384" s="225"/>
      <c r="T384" s="226"/>
      <c r="AT384" s="227" t="s">
        <v>205</v>
      </c>
      <c r="AU384" s="227" t="s">
        <v>92</v>
      </c>
      <c r="AV384" s="12" t="s">
        <v>92</v>
      </c>
      <c r="AW384" s="12" t="s">
        <v>38</v>
      </c>
      <c r="AX384" s="12" t="s">
        <v>84</v>
      </c>
      <c r="AY384" s="227" t="s">
        <v>151</v>
      </c>
    </row>
    <row r="385" spans="1:65" s="13" customFormat="1">
      <c r="B385" s="228"/>
      <c r="C385" s="229"/>
      <c r="D385" s="213" t="s">
        <v>205</v>
      </c>
      <c r="E385" s="230" t="s">
        <v>1</v>
      </c>
      <c r="F385" s="231" t="s">
        <v>209</v>
      </c>
      <c r="G385" s="229"/>
      <c r="H385" s="232">
        <v>16.18</v>
      </c>
      <c r="I385" s="233"/>
      <c r="J385" s="229"/>
      <c r="K385" s="229"/>
      <c r="L385" s="234"/>
      <c r="M385" s="235"/>
      <c r="N385" s="236"/>
      <c r="O385" s="236"/>
      <c r="P385" s="236"/>
      <c r="Q385" s="236"/>
      <c r="R385" s="236"/>
      <c r="S385" s="236"/>
      <c r="T385" s="237"/>
      <c r="AT385" s="238" t="s">
        <v>205</v>
      </c>
      <c r="AU385" s="238" t="s">
        <v>92</v>
      </c>
      <c r="AV385" s="13" t="s">
        <v>107</v>
      </c>
      <c r="AW385" s="13" t="s">
        <v>38</v>
      </c>
      <c r="AX385" s="13" t="s">
        <v>21</v>
      </c>
      <c r="AY385" s="238" t="s">
        <v>151</v>
      </c>
    </row>
    <row r="386" spans="1:65" s="11" customFormat="1" ht="22.8" customHeight="1">
      <c r="B386" s="186"/>
      <c r="C386" s="187"/>
      <c r="D386" s="188" t="s">
        <v>83</v>
      </c>
      <c r="E386" s="249" t="s">
        <v>938</v>
      </c>
      <c r="F386" s="249" t="s">
        <v>1398</v>
      </c>
      <c r="G386" s="187"/>
      <c r="H386" s="187"/>
      <c r="I386" s="190"/>
      <c r="J386" s="250">
        <f>BK386</f>
        <v>0</v>
      </c>
      <c r="K386" s="187"/>
      <c r="L386" s="192"/>
      <c r="M386" s="193"/>
      <c r="N386" s="194"/>
      <c r="O386" s="194"/>
      <c r="P386" s="195">
        <f>P387</f>
        <v>0</v>
      </c>
      <c r="Q386" s="194"/>
      <c r="R386" s="195">
        <f>R387</f>
        <v>0</v>
      </c>
      <c r="S386" s="194"/>
      <c r="T386" s="196">
        <f>T387</f>
        <v>0</v>
      </c>
      <c r="AR386" s="197" t="s">
        <v>21</v>
      </c>
      <c r="AT386" s="198" t="s">
        <v>83</v>
      </c>
      <c r="AU386" s="198" t="s">
        <v>21</v>
      </c>
      <c r="AY386" s="197" t="s">
        <v>151</v>
      </c>
      <c r="BK386" s="199">
        <f>BK387</f>
        <v>0</v>
      </c>
    </row>
    <row r="387" spans="1:65" s="2" customFormat="1" ht="16.5" customHeight="1">
      <c r="A387" s="34"/>
      <c r="B387" s="35"/>
      <c r="C387" s="200" t="s">
        <v>1399</v>
      </c>
      <c r="D387" s="200" t="s">
        <v>152</v>
      </c>
      <c r="E387" s="201" t="s">
        <v>1400</v>
      </c>
      <c r="F387" s="202" t="s">
        <v>1401</v>
      </c>
      <c r="G387" s="203" t="s">
        <v>394</v>
      </c>
      <c r="H387" s="204">
        <v>7.702</v>
      </c>
      <c r="I387" s="205"/>
      <c r="J387" s="206">
        <f>ROUND(I387*H387,2)</f>
        <v>0</v>
      </c>
      <c r="K387" s="202" t="s">
        <v>1</v>
      </c>
      <c r="L387" s="39"/>
      <c r="M387" s="261" t="s">
        <v>1</v>
      </c>
      <c r="N387" s="262" t="s">
        <v>49</v>
      </c>
      <c r="O387" s="241"/>
      <c r="P387" s="263">
        <f>O387*H387</f>
        <v>0</v>
      </c>
      <c r="Q387" s="263">
        <v>0</v>
      </c>
      <c r="R387" s="263">
        <f>Q387*H387</f>
        <v>0</v>
      </c>
      <c r="S387" s="263">
        <v>0</v>
      </c>
      <c r="T387" s="264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211" t="s">
        <v>107</v>
      </c>
      <c r="AT387" s="211" t="s">
        <v>152</v>
      </c>
      <c r="AU387" s="211" t="s">
        <v>92</v>
      </c>
      <c r="AY387" s="17" t="s">
        <v>151</v>
      </c>
      <c r="BE387" s="212">
        <f>IF(N387="základní",J387,0)</f>
        <v>0</v>
      </c>
      <c r="BF387" s="212">
        <f>IF(N387="snížená",J387,0)</f>
        <v>0</v>
      </c>
      <c r="BG387" s="212">
        <f>IF(N387="zákl. přenesená",J387,0)</f>
        <v>0</v>
      </c>
      <c r="BH387" s="212">
        <f>IF(N387="sníž. přenesená",J387,0)</f>
        <v>0</v>
      </c>
      <c r="BI387" s="212">
        <f>IF(N387="nulová",J387,0)</f>
        <v>0</v>
      </c>
      <c r="BJ387" s="17" t="s">
        <v>21</v>
      </c>
      <c r="BK387" s="212">
        <f>ROUND(I387*H387,2)</f>
        <v>0</v>
      </c>
      <c r="BL387" s="17" t="s">
        <v>107</v>
      </c>
      <c r="BM387" s="211" t="s">
        <v>1402</v>
      </c>
    </row>
    <row r="388" spans="1:65" s="2" customFormat="1" ht="6.9" customHeight="1">
      <c r="A388" s="34"/>
      <c r="B388" s="54"/>
      <c r="C388" s="55"/>
      <c r="D388" s="55"/>
      <c r="E388" s="55"/>
      <c r="F388" s="55"/>
      <c r="G388" s="55"/>
      <c r="H388" s="55"/>
      <c r="I388" s="158"/>
      <c r="J388" s="55"/>
      <c r="K388" s="55"/>
      <c r="L388" s="39"/>
      <c r="M388" s="34"/>
      <c r="O388" s="34"/>
      <c r="P388" s="34"/>
      <c r="Q388" s="34"/>
      <c r="R388" s="34"/>
      <c r="S388" s="34"/>
      <c r="T388" s="34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</row>
  </sheetData>
  <sheetProtection algorithmName="SHA-512" hashValue="xIqWWvnOMfHSxusLYhkI94xLyQI6TqExecKLN9CWKF/u4lGx04Y4scRm4iFanajIA4vyBfAPH4paS9vCVzRhsA==" saltValue="EI1FLlZy6rZ6xpH/i0GiPOS2BzkPmBmqL5Rm9CfXlIV0RkkvDbeYkq60YlyBRZS8kE81kkAr0XogPfVMxEP2PA==" spinCount="100000" sheet="1" objects="1" scenarios="1" formatColumns="0" formatRows="0" autoFilter="0"/>
  <autoFilter ref="C127:K387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7"/>
  <sheetViews>
    <sheetView showGridLines="0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115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15"/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124</v>
      </c>
    </row>
    <row r="3" spans="1:46" s="1" customFormat="1" ht="6.9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92</v>
      </c>
    </row>
    <row r="4" spans="1:46" s="1" customFormat="1" ht="24.9" customHeight="1">
      <c r="B4" s="20"/>
      <c r="D4" s="119" t="s">
        <v>125</v>
      </c>
      <c r="I4" s="115"/>
      <c r="L4" s="20"/>
      <c r="M4" s="120" t="s">
        <v>10</v>
      </c>
      <c r="AT4" s="17" t="s">
        <v>4</v>
      </c>
    </row>
    <row r="5" spans="1:46" s="1" customFormat="1" ht="6.9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3" t="str">
        <f>'Rekapitulace stavby'!K6</f>
        <v>Rekonstrukce ulice Malé Jablunkovské - 1.etapa</v>
      </c>
      <c r="F7" s="324"/>
      <c r="G7" s="324"/>
      <c r="H7" s="324"/>
      <c r="I7" s="115"/>
      <c r="L7" s="20"/>
    </row>
    <row r="8" spans="1:46" s="2" customFormat="1" ht="12" customHeight="1">
      <c r="A8" s="34"/>
      <c r="B8" s="39"/>
      <c r="C8" s="34"/>
      <c r="D8" s="121" t="s">
        <v>126</v>
      </c>
      <c r="E8" s="34"/>
      <c r="F8" s="34"/>
      <c r="G8" s="34"/>
      <c r="H8" s="34"/>
      <c r="I8" s="122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25" t="s">
        <v>1403</v>
      </c>
      <c r="F9" s="326"/>
      <c r="G9" s="326"/>
      <c r="H9" s="326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21" t="s">
        <v>19</v>
      </c>
      <c r="E11" s="34"/>
      <c r="F11" s="110" t="s">
        <v>1</v>
      </c>
      <c r="G11" s="34"/>
      <c r="H11" s="34"/>
      <c r="I11" s="123" t="s">
        <v>20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1" t="s">
        <v>22</v>
      </c>
      <c r="E12" s="34"/>
      <c r="F12" s="110" t="s">
        <v>23</v>
      </c>
      <c r="G12" s="34"/>
      <c r="H12" s="34"/>
      <c r="I12" s="123" t="s">
        <v>24</v>
      </c>
      <c r="J12" s="124" t="str">
        <f>'Rekapitulace stavby'!AN8</f>
        <v>14. 1. 2020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122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28</v>
      </c>
      <c r="E14" s="34"/>
      <c r="F14" s="34"/>
      <c r="G14" s="34"/>
      <c r="H14" s="34"/>
      <c r="I14" s="123" t="s">
        <v>29</v>
      </c>
      <c r="J14" s="110" t="s">
        <v>30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">
        <v>31</v>
      </c>
      <c r="F15" s="34"/>
      <c r="G15" s="34"/>
      <c r="H15" s="34"/>
      <c r="I15" s="123" t="s">
        <v>32</v>
      </c>
      <c r="J15" s="110" t="s">
        <v>33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122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21" t="s">
        <v>34</v>
      </c>
      <c r="E17" s="34"/>
      <c r="F17" s="34"/>
      <c r="G17" s="34"/>
      <c r="H17" s="34"/>
      <c r="I17" s="123" t="s">
        <v>29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7" t="str">
        <f>'Rekapitulace stavby'!E14</f>
        <v>Vyplň údaj</v>
      </c>
      <c r="F18" s="328"/>
      <c r="G18" s="328"/>
      <c r="H18" s="328"/>
      <c r="I18" s="123" t="s">
        <v>32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122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21" t="s">
        <v>36</v>
      </c>
      <c r="E20" s="34"/>
      <c r="F20" s="34"/>
      <c r="G20" s="34"/>
      <c r="H20" s="34"/>
      <c r="I20" s="123" t="s">
        <v>29</v>
      </c>
      <c r="J20" s="110" t="s">
        <v>37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">
        <v>39</v>
      </c>
      <c r="F21" s="34"/>
      <c r="G21" s="34"/>
      <c r="H21" s="34"/>
      <c r="I21" s="123" t="s">
        <v>32</v>
      </c>
      <c r="J21" s="110" t="s">
        <v>40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122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21" t="s">
        <v>41</v>
      </c>
      <c r="E23" s="34"/>
      <c r="F23" s="34"/>
      <c r="G23" s="34"/>
      <c r="H23" s="34"/>
      <c r="I23" s="123" t="s">
        <v>29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23" t="s">
        <v>32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122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21" t="s">
        <v>43</v>
      </c>
      <c r="E26" s="34"/>
      <c r="F26" s="34"/>
      <c r="G26" s="34"/>
      <c r="H26" s="34"/>
      <c r="I26" s="122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5"/>
      <c r="B27" s="126"/>
      <c r="C27" s="125"/>
      <c r="D27" s="125"/>
      <c r="E27" s="329" t="s">
        <v>1</v>
      </c>
      <c r="F27" s="329"/>
      <c r="G27" s="329"/>
      <c r="H27" s="329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29"/>
      <c r="E29" s="129"/>
      <c r="F29" s="129"/>
      <c r="G29" s="129"/>
      <c r="H29" s="129"/>
      <c r="I29" s="130"/>
      <c r="J29" s="129"/>
      <c r="K29" s="12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31" t="s">
        <v>44</v>
      </c>
      <c r="E30" s="34"/>
      <c r="F30" s="34"/>
      <c r="G30" s="34"/>
      <c r="H30" s="34"/>
      <c r="I30" s="122"/>
      <c r="J30" s="132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33" t="s">
        <v>46</v>
      </c>
      <c r="G32" s="34"/>
      <c r="H32" s="34"/>
      <c r="I32" s="134" t="s">
        <v>45</v>
      </c>
      <c r="J32" s="133" t="s">
        <v>47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35" t="s">
        <v>48</v>
      </c>
      <c r="E33" s="121" t="s">
        <v>49</v>
      </c>
      <c r="F33" s="136">
        <f>ROUND((SUM(BE122:BE186)),  2)</f>
        <v>0</v>
      </c>
      <c r="G33" s="34"/>
      <c r="H33" s="34"/>
      <c r="I33" s="137">
        <v>0.21</v>
      </c>
      <c r="J33" s="136">
        <f>ROUND(((SUM(BE122:BE186))*I33),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21" t="s">
        <v>50</v>
      </c>
      <c r="F34" s="136">
        <f>ROUND((SUM(BF122:BF186)),  2)</f>
        <v>0</v>
      </c>
      <c r="G34" s="34"/>
      <c r="H34" s="34"/>
      <c r="I34" s="137">
        <v>0.15</v>
      </c>
      <c r="J34" s="136">
        <f>ROUND(((SUM(BF122:BF186))*I34),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21" t="s">
        <v>51</v>
      </c>
      <c r="F35" s="136">
        <f>ROUND((SUM(BG122:BG186)),  2)</f>
        <v>0</v>
      </c>
      <c r="G35" s="34"/>
      <c r="H35" s="34"/>
      <c r="I35" s="137">
        <v>0.21</v>
      </c>
      <c r="J35" s="136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21" t="s">
        <v>52</v>
      </c>
      <c r="F36" s="136">
        <f>ROUND((SUM(BH122:BH186)),  2)</f>
        <v>0</v>
      </c>
      <c r="G36" s="34"/>
      <c r="H36" s="34"/>
      <c r="I36" s="137">
        <v>0.15</v>
      </c>
      <c r="J36" s="136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21" t="s">
        <v>53</v>
      </c>
      <c r="F37" s="136">
        <f>ROUND((SUM(BI122:BI186)),  2)</f>
        <v>0</v>
      </c>
      <c r="G37" s="34"/>
      <c r="H37" s="34"/>
      <c r="I37" s="137">
        <v>0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122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8"/>
      <c r="D39" s="139" t="s">
        <v>54</v>
      </c>
      <c r="E39" s="140"/>
      <c r="F39" s="140"/>
      <c r="G39" s="141" t="s">
        <v>55</v>
      </c>
      <c r="H39" s="142" t="s">
        <v>56</v>
      </c>
      <c r="I39" s="143"/>
      <c r="J39" s="144">
        <f>SUM(J30:J37)</f>
        <v>0</v>
      </c>
      <c r="K39" s="145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" customHeight="1">
      <c r="B41" s="20"/>
      <c r="I41" s="115"/>
      <c r="L41" s="20"/>
    </row>
    <row r="42" spans="1:31" s="1" customFormat="1" ht="14.4" customHeight="1">
      <c r="B42" s="20"/>
      <c r="I42" s="115"/>
      <c r="L42" s="20"/>
    </row>
    <row r="43" spans="1:31" s="1" customFormat="1" ht="14.4" customHeight="1">
      <c r="B43" s="20"/>
      <c r="I43" s="115"/>
      <c r="L43" s="20"/>
    </row>
    <row r="44" spans="1:31" s="1" customFormat="1" ht="14.4" customHeight="1">
      <c r="B44" s="20"/>
      <c r="I44" s="115"/>
      <c r="L44" s="20"/>
    </row>
    <row r="45" spans="1:31" s="1" customFormat="1" ht="14.4" customHeight="1">
      <c r="B45" s="20"/>
      <c r="I45" s="115"/>
      <c r="L45" s="20"/>
    </row>
    <row r="46" spans="1:31" s="1" customFormat="1" ht="14.4" customHeight="1">
      <c r="B46" s="20"/>
      <c r="I46" s="115"/>
      <c r="L46" s="20"/>
    </row>
    <row r="47" spans="1:31" s="1" customFormat="1" ht="14.4" customHeight="1">
      <c r="B47" s="20"/>
      <c r="I47" s="115"/>
      <c r="L47" s="20"/>
    </row>
    <row r="48" spans="1:31" s="1" customFormat="1" ht="14.4" customHeight="1">
      <c r="B48" s="20"/>
      <c r="I48" s="115"/>
      <c r="L48" s="20"/>
    </row>
    <row r="49" spans="1:31" s="1" customFormat="1" ht="14.4" customHeight="1">
      <c r="B49" s="20"/>
      <c r="I49" s="115"/>
      <c r="L49" s="20"/>
    </row>
    <row r="50" spans="1:31" s="2" customFormat="1" ht="14.4" customHeight="1">
      <c r="B50" s="51"/>
      <c r="D50" s="146" t="s">
        <v>57</v>
      </c>
      <c r="E50" s="147"/>
      <c r="F50" s="147"/>
      <c r="G50" s="146" t="s">
        <v>58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4"/>
      <c r="B61" s="39"/>
      <c r="C61" s="34"/>
      <c r="D61" s="149" t="s">
        <v>59</v>
      </c>
      <c r="E61" s="150"/>
      <c r="F61" s="151" t="s">
        <v>60</v>
      </c>
      <c r="G61" s="149" t="s">
        <v>59</v>
      </c>
      <c r="H61" s="150"/>
      <c r="I61" s="152"/>
      <c r="J61" s="153" t="s">
        <v>60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4"/>
      <c r="B65" s="39"/>
      <c r="C65" s="34"/>
      <c r="D65" s="146" t="s">
        <v>61</v>
      </c>
      <c r="E65" s="154"/>
      <c r="F65" s="154"/>
      <c r="G65" s="146" t="s">
        <v>62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4"/>
      <c r="B76" s="39"/>
      <c r="C76" s="34"/>
      <c r="D76" s="149" t="s">
        <v>59</v>
      </c>
      <c r="E76" s="150"/>
      <c r="F76" s="151" t="s">
        <v>60</v>
      </c>
      <c r="G76" s="149" t="s">
        <v>59</v>
      </c>
      <c r="H76" s="150"/>
      <c r="I76" s="152"/>
      <c r="J76" s="153" t="s">
        <v>60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" customHeight="1">
      <c r="A82" s="34"/>
      <c r="B82" s="35"/>
      <c r="C82" s="23" t="s">
        <v>128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1" t="str">
        <f>E7</f>
        <v>Rekonstrukce ulice Malé Jablunkovské - 1.etapa</v>
      </c>
      <c r="F85" s="322"/>
      <c r="G85" s="322"/>
      <c r="H85" s="322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126</v>
      </c>
      <c r="D86" s="36"/>
      <c r="E86" s="36"/>
      <c r="F86" s="36"/>
      <c r="G86" s="36"/>
      <c r="H86" s="36"/>
      <c r="I86" s="122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12" t="str">
        <f>E9</f>
        <v>9 - SO 901.1  Polopodzemní (polozapuštěné) kontejnery</v>
      </c>
      <c r="F87" s="320"/>
      <c r="G87" s="320"/>
      <c r="H87" s="320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" customHeight="1">
      <c r="A88" s="34"/>
      <c r="B88" s="35"/>
      <c r="C88" s="36"/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22</v>
      </c>
      <c r="D89" s="36"/>
      <c r="E89" s="36"/>
      <c r="F89" s="27" t="str">
        <f>F12</f>
        <v>Třinec</v>
      </c>
      <c r="G89" s="36"/>
      <c r="H89" s="36"/>
      <c r="I89" s="123" t="s">
        <v>24</v>
      </c>
      <c r="J89" s="66" t="str">
        <f>IF(J12="","",J12)</f>
        <v>14. 1. 2020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65" customHeight="1">
      <c r="A91" s="34"/>
      <c r="B91" s="35"/>
      <c r="C91" s="29" t="s">
        <v>28</v>
      </c>
      <c r="D91" s="36"/>
      <c r="E91" s="36"/>
      <c r="F91" s="27" t="str">
        <f>E15</f>
        <v>Město Třinec</v>
      </c>
      <c r="G91" s="36"/>
      <c r="H91" s="36"/>
      <c r="I91" s="123" t="s">
        <v>36</v>
      </c>
      <c r="J91" s="32" t="str">
        <f>E21</f>
        <v>UDI MORAVA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15" customHeight="1">
      <c r="A92" s="34"/>
      <c r="B92" s="35"/>
      <c r="C92" s="29" t="s">
        <v>34</v>
      </c>
      <c r="D92" s="36"/>
      <c r="E92" s="36"/>
      <c r="F92" s="27" t="str">
        <f>IF(E18="","",E18)</f>
        <v>Vyplň údaj</v>
      </c>
      <c r="G92" s="36"/>
      <c r="H92" s="36"/>
      <c r="I92" s="123" t="s">
        <v>41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22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62" t="s">
        <v>129</v>
      </c>
      <c r="D94" s="163"/>
      <c r="E94" s="163"/>
      <c r="F94" s="163"/>
      <c r="G94" s="163"/>
      <c r="H94" s="163"/>
      <c r="I94" s="164"/>
      <c r="J94" s="165" t="s">
        <v>130</v>
      </c>
      <c r="K94" s="163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8" customHeight="1">
      <c r="A96" s="34"/>
      <c r="B96" s="35"/>
      <c r="C96" s="166" t="s">
        <v>131</v>
      </c>
      <c r="D96" s="36"/>
      <c r="E96" s="36"/>
      <c r="F96" s="36"/>
      <c r="G96" s="36"/>
      <c r="H96" s="36"/>
      <c r="I96" s="122"/>
      <c r="J96" s="84">
        <f>J122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132</v>
      </c>
    </row>
    <row r="97" spans="1:31" s="9" customFormat="1" ht="24.9" customHeight="1">
      <c r="B97" s="167"/>
      <c r="C97" s="168"/>
      <c r="D97" s="169" t="s">
        <v>309</v>
      </c>
      <c r="E97" s="170"/>
      <c r="F97" s="170"/>
      <c r="G97" s="170"/>
      <c r="H97" s="170"/>
      <c r="I97" s="171"/>
      <c r="J97" s="172">
        <f>J123</f>
        <v>0</v>
      </c>
      <c r="K97" s="168"/>
      <c r="L97" s="173"/>
    </row>
    <row r="98" spans="1:31" s="14" customFormat="1" ht="19.95" customHeight="1">
      <c r="B98" s="243"/>
      <c r="C98" s="104"/>
      <c r="D98" s="244" t="s">
        <v>310</v>
      </c>
      <c r="E98" s="245"/>
      <c r="F98" s="245"/>
      <c r="G98" s="245"/>
      <c r="H98" s="245"/>
      <c r="I98" s="246"/>
      <c r="J98" s="247">
        <f>J124</f>
        <v>0</v>
      </c>
      <c r="K98" s="104"/>
      <c r="L98" s="248"/>
    </row>
    <row r="99" spans="1:31" s="14" customFormat="1" ht="19.95" customHeight="1">
      <c r="B99" s="243"/>
      <c r="C99" s="104"/>
      <c r="D99" s="244" t="s">
        <v>494</v>
      </c>
      <c r="E99" s="245"/>
      <c r="F99" s="245"/>
      <c r="G99" s="245"/>
      <c r="H99" s="245"/>
      <c r="I99" s="246"/>
      <c r="J99" s="247">
        <f>J159</f>
        <v>0</v>
      </c>
      <c r="K99" s="104"/>
      <c r="L99" s="248"/>
    </row>
    <row r="100" spans="1:31" s="14" customFormat="1" ht="19.95" customHeight="1">
      <c r="B100" s="243"/>
      <c r="C100" s="104"/>
      <c r="D100" s="244" t="s">
        <v>495</v>
      </c>
      <c r="E100" s="245"/>
      <c r="F100" s="245"/>
      <c r="G100" s="245"/>
      <c r="H100" s="245"/>
      <c r="I100" s="246"/>
      <c r="J100" s="247">
        <f>J166</f>
        <v>0</v>
      </c>
      <c r="K100" s="104"/>
      <c r="L100" s="248"/>
    </row>
    <row r="101" spans="1:31" s="14" customFormat="1" ht="19.95" customHeight="1">
      <c r="B101" s="243"/>
      <c r="C101" s="104"/>
      <c r="D101" s="244" t="s">
        <v>311</v>
      </c>
      <c r="E101" s="245"/>
      <c r="F101" s="245"/>
      <c r="G101" s="245"/>
      <c r="H101" s="245"/>
      <c r="I101" s="246"/>
      <c r="J101" s="247">
        <f>J176</f>
        <v>0</v>
      </c>
      <c r="K101" s="104"/>
      <c r="L101" s="248"/>
    </row>
    <row r="102" spans="1:31" s="14" customFormat="1" ht="19.95" customHeight="1">
      <c r="B102" s="243"/>
      <c r="C102" s="104"/>
      <c r="D102" s="244" t="s">
        <v>313</v>
      </c>
      <c r="E102" s="245"/>
      <c r="F102" s="245"/>
      <c r="G102" s="245"/>
      <c r="H102" s="245"/>
      <c r="I102" s="246"/>
      <c r="J102" s="247">
        <f>J185</f>
        <v>0</v>
      </c>
      <c r="K102" s="104"/>
      <c r="L102" s="248"/>
    </row>
    <row r="103" spans="1:31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122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" customHeight="1">
      <c r="A104" s="34"/>
      <c r="B104" s="54"/>
      <c r="C104" s="55"/>
      <c r="D104" s="55"/>
      <c r="E104" s="55"/>
      <c r="F104" s="55"/>
      <c r="G104" s="55"/>
      <c r="H104" s="55"/>
      <c r="I104" s="158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" customHeight="1">
      <c r="A108" s="34"/>
      <c r="B108" s="56"/>
      <c r="C108" s="57"/>
      <c r="D108" s="57"/>
      <c r="E108" s="57"/>
      <c r="F108" s="57"/>
      <c r="G108" s="57"/>
      <c r="H108" s="57"/>
      <c r="I108" s="161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" customHeight="1">
      <c r="A109" s="34"/>
      <c r="B109" s="35"/>
      <c r="C109" s="23" t="s">
        <v>136</v>
      </c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" customHeight="1">
      <c r="A110" s="34"/>
      <c r="B110" s="35"/>
      <c r="C110" s="36"/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321" t="str">
        <f>E7</f>
        <v>Rekonstrukce ulice Malé Jablunkovské - 1.etapa</v>
      </c>
      <c r="F112" s="322"/>
      <c r="G112" s="322"/>
      <c r="H112" s="322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126</v>
      </c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312" t="str">
        <f>E9</f>
        <v>9 - SO 901.1  Polopodzemní (polozapuštěné) kontejnery</v>
      </c>
      <c r="F114" s="320"/>
      <c r="G114" s="320"/>
      <c r="H114" s="320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" customHeight="1">
      <c r="A115" s="34"/>
      <c r="B115" s="35"/>
      <c r="C115" s="36"/>
      <c r="D115" s="36"/>
      <c r="E115" s="36"/>
      <c r="F115" s="36"/>
      <c r="G115" s="36"/>
      <c r="H115" s="36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22</v>
      </c>
      <c r="D116" s="36"/>
      <c r="E116" s="36"/>
      <c r="F116" s="27" t="str">
        <f>F12</f>
        <v>Třinec</v>
      </c>
      <c r="G116" s="36"/>
      <c r="H116" s="36"/>
      <c r="I116" s="123" t="s">
        <v>24</v>
      </c>
      <c r="J116" s="66" t="str">
        <f>IF(J12="","",J12)</f>
        <v>14. 1. 2020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" customHeight="1">
      <c r="A117" s="34"/>
      <c r="B117" s="35"/>
      <c r="C117" s="36"/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25.65" customHeight="1">
      <c r="A118" s="34"/>
      <c r="B118" s="35"/>
      <c r="C118" s="29" t="s">
        <v>28</v>
      </c>
      <c r="D118" s="36"/>
      <c r="E118" s="36"/>
      <c r="F118" s="27" t="str">
        <f>E15</f>
        <v>Město Třinec</v>
      </c>
      <c r="G118" s="36"/>
      <c r="H118" s="36"/>
      <c r="I118" s="123" t="s">
        <v>36</v>
      </c>
      <c r="J118" s="32" t="str">
        <f>E21</f>
        <v>UDI MORAVA s.r.o.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15" customHeight="1">
      <c r="A119" s="34"/>
      <c r="B119" s="35"/>
      <c r="C119" s="29" t="s">
        <v>34</v>
      </c>
      <c r="D119" s="36"/>
      <c r="E119" s="36"/>
      <c r="F119" s="27" t="str">
        <f>IF(E18="","",E18)</f>
        <v>Vyplň údaj</v>
      </c>
      <c r="G119" s="36"/>
      <c r="H119" s="36"/>
      <c r="I119" s="123" t="s">
        <v>41</v>
      </c>
      <c r="J119" s="32" t="str">
        <f>E24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0" customFormat="1" ht="29.25" customHeight="1">
      <c r="A121" s="174"/>
      <c r="B121" s="175"/>
      <c r="C121" s="176" t="s">
        <v>137</v>
      </c>
      <c r="D121" s="177" t="s">
        <v>69</v>
      </c>
      <c r="E121" s="177" t="s">
        <v>65</v>
      </c>
      <c r="F121" s="177" t="s">
        <v>66</v>
      </c>
      <c r="G121" s="177" t="s">
        <v>138</v>
      </c>
      <c r="H121" s="177" t="s">
        <v>139</v>
      </c>
      <c r="I121" s="178" t="s">
        <v>140</v>
      </c>
      <c r="J121" s="177" t="s">
        <v>130</v>
      </c>
      <c r="K121" s="179" t="s">
        <v>141</v>
      </c>
      <c r="L121" s="180"/>
      <c r="M121" s="75" t="s">
        <v>1</v>
      </c>
      <c r="N121" s="76" t="s">
        <v>48</v>
      </c>
      <c r="O121" s="76" t="s">
        <v>142</v>
      </c>
      <c r="P121" s="76" t="s">
        <v>143</v>
      </c>
      <c r="Q121" s="76" t="s">
        <v>144</v>
      </c>
      <c r="R121" s="76" t="s">
        <v>145</v>
      </c>
      <c r="S121" s="76" t="s">
        <v>146</v>
      </c>
      <c r="T121" s="77" t="s">
        <v>147</v>
      </c>
      <c r="U121" s="174"/>
      <c r="V121" s="174"/>
      <c r="W121" s="174"/>
      <c r="X121" s="174"/>
      <c r="Y121" s="174"/>
      <c r="Z121" s="174"/>
      <c r="AA121" s="174"/>
      <c r="AB121" s="174"/>
      <c r="AC121" s="174"/>
      <c r="AD121" s="174"/>
      <c r="AE121" s="174"/>
    </row>
    <row r="122" spans="1:65" s="2" customFormat="1" ht="22.8" customHeight="1">
      <c r="A122" s="34"/>
      <c r="B122" s="35"/>
      <c r="C122" s="82" t="s">
        <v>148</v>
      </c>
      <c r="D122" s="36"/>
      <c r="E122" s="36"/>
      <c r="F122" s="36"/>
      <c r="G122" s="36"/>
      <c r="H122" s="36"/>
      <c r="I122" s="122"/>
      <c r="J122" s="181">
        <f>BK122</f>
        <v>0</v>
      </c>
      <c r="K122" s="36"/>
      <c r="L122" s="39"/>
      <c r="M122" s="78"/>
      <c r="N122" s="182"/>
      <c r="O122" s="79"/>
      <c r="P122" s="183">
        <f>P123</f>
        <v>0</v>
      </c>
      <c r="Q122" s="79"/>
      <c r="R122" s="183">
        <f>R123</f>
        <v>64.931980480000007</v>
      </c>
      <c r="S122" s="79"/>
      <c r="T122" s="184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83</v>
      </c>
      <c r="AU122" s="17" t="s">
        <v>132</v>
      </c>
      <c r="BK122" s="185">
        <f>BK123</f>
        <v>0</v>
      </c>
    </row>
    <row r="123" spans="1:65" s="11" customFormat="1" ht="25.95" customHeight="1">
      <c r="B123" s="186"/>
      <c r="C123" s="187"/>
      <c r="D123" s="188" t="s">
        <v>83</v>
      </c>
      <c r="E123" s="189" t="s">
        <v>314</v>
      </c>
      <c r="F123" s="189" t="s">
        <v>315</v>
      </c>
      <c r="G123" s="187"/>
      <c r="H123" s="187"/>
      <c r="I123" s="190"/>
      <c r="J123" s="191">
        <f>BK123</f>
        <v>0</v>
      </c>
      <c r="K123" s="187"/>
      <c r="L123" s="192"/>
      <c r="M123" s="193"/>
      <c r="N123" s="194"/>
      <c r="O123" s="194"/>
      <c r="P123" s="195">
        <f>P124+P159+P166+P176+P185</f>
        <v>0</v>
      </c>
      <c r="Q123" s="194"/>
      <c r="R123" s="195">
        <f>R124+R159+R166+R176+R185</f>
        <v>64.931980480000007</v>
      </c>
      <c r="S123" s="194"/>
      <c r="T123" s="196">
        <f>T124+T159+T166+T176+T185</f>
        <v>0</v>
      </c>
      <c r="AR123" s="197" t="s">
        <v>21</v>
      </c>
      <c r="AT123" s="198" t="s">
        <v>83</v>
      </c>
      <c r="AU123" s="198" t="s">
        <v>84</v>
      </c>
      <c r="AY123" s="197" t="s">
        <v>151</v>
      </c>
      <c r="BK123" s="199">
        <f>BK124+BK159+BK166+BK176+BK185</f>
        <v>0</v>
      </c>
    </row>
    <row r="124" spans="1:65" s="11" customFormat="1" ht="22.8" customHeight="1">
      <c r="B124" s="186"/>
      <c r="C124" s="187"/>
      <c r="D124" s="188" t="s">
        <v>83</v>
      </c>
      <c r="E124" s="249" t="s">
        <v>21</v>
      </c>
      <c r="F124" s="249" t="s">
        <v>316</v>
      </c>
      <c r="G124" s="187"/>
      <c r="H124" s="187"/>
      <c r="I124" s="190"/>
      <c r="J124" s="250">
        <f>BK124</f>
        <v>0</v>
      </c>
      <c r="K124" s="187"/>
      <c r="L124" s="192"/>
      <c r="M124" s="193"/>
      <c r="N124" s="194"/>
      <c r="O124" s="194"/>
      <c r="P124" s="195">
        <f>SUM(P125:P158)</f>
        <v>0</v>
      </c>
      <c r="Q124" s="194"/>
      <c r="R124" s="195">
        <f>SUM(R125:R158)</f>
        <v>46.750658880000003</v>
      </c>
      <c r="S124" s="194"/>
      <c r="T124" s="196">
        <f>SUM(T125:T158)</f>
        <v>0</v>
      </c>
      <c r="AR124" s="197" t="s">
        <v>21</v>
      </c>
      <c r="AT124" s="198" t="s">
        <v>83</v>
      </c>
      <c r="AU124" s="198" t="s">
        <v>21</v>
      </c>
      <c r="AY124" s="197" t="s">
        <v>151</v>
      </c>
      <c r="BK124" s="199">
        <f>SUM(BK125:BK158)</f>
        <v>0</v>
      </c>
    </row>
    <row r="125" spans="1:65" s="2" customFormat="1" ht="21.75" customHeight="1">
      <c r="A125" s="34"/>
      <c r="B125" s="35"/>
      <c r="C125" s="200" t="s">
        <v>21</v>
      </c>
      <c r="D125" s="200" t="s">
        <v>152</v>
      </c>
      <c r="E125" s="201" t="s">
        <v>375</v>
      </c>
      <c r="F125" s="202" t="s">
        <v>376</v>
      </c>
      <c r="G125" s="203" t="s">
        <v>368</v>
      </c>
      <c r="H125" s="204">
        <v>21.300999999999998</v>
      </c>
      <c r="I125" s="205"/>
      <c r="J125" s="206">
        <f>ROUND(I125*H125,2)</f>
        <v>0</v>
      </c>
      <c r="K125" s="202" t="s">
        <v>156</v>
      </c>
      <c r="L125" s="39"/>
      <c r="M125" s="207" t="s">
        <v>1</v>
      </c>
      <c r="N125" s="208" t="s">
        <v>49</v>
      </c>
      <c r="O125" s="71"/>
      <c r="P125" s="209">
        <f>O125*H125</f>
        <v>0</v>
      </c>
      <c r="Q125" s="209">
        <v>0</v>
      </c>
      <c r="R125" s="209">
        <f>Q125*H125</f>
        <v>0</v>
      </c>
      <c r="S125" s="209">
        <v>0</v>
      </c>
      <c r="T125" s="21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1" t="s">
        <v>107</v>
      </c>
      <c r="AT125" s="211" t="s">
        <v>152</v>
      </c>
      <c r="AU125" s="211" t="s">
        <v>92</v>
      </c>
      <c r="AY125" s="17" t="s">
        <v>151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17" t="s">
        <v>21</v>
      </c>
      <c r="BK125" s="212">
        <f>ROUND(I125*H125,2)</f>
        <v>0</v>
      </c>
      <c r="BL125" s="17" t="s">
        <v>107</v>
      </c>
      <c r="BM125" s="211" t="s">
        <v>1404</v>
      </c>
    </row>
    <row r="126" spans="1:65" s="12" customFormat="1">
      <c r="B126" s="217"/>
      <c r="C126" s="218"/>
      <c r="D126" s="213" t="s">
        <v>205</v>
      </c>
      <c r="E126" s="219" t="s">
        <v>1</v>
      </c>
      <c r="F126" s="220" t="s">
        <v>1405</v>
      </c>
      <c r="G126" s="218"/>
      <c r="H126" s="221">
        <v>21.300999999999998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205</v>
      </c>
      <c r="AU126" s="227" t="s">
        <v>92</v>
      </c>
      <c r="AV126" s="12" t="s">
        <v>92</v>
      </c>
      <c r="AW126" s="12" t="s">
        <v>38</v>
      </c>
      <c r="AX126" s="12" t="s">
        <v>84</v>
      </c>
      <c r="AY126" s="227" t="s">
        <v>151</v>
      </c>
    </row>
    <row r="127" spans="1:65" s="13" customFormat="1">
      <c r="B127" s="228"/>
      <c r="C127" s="229"/>
      <c r="D127" s="213" t="s">
        <v>205</v>
      </c>
      <c r="E127" s="230" t="s">
        <v>1</v>
      </c>
      <c r="F127" s="231" t="s">
        <v>209</v>
      </c>
      <c r="G127" s="229"/>
      <c r="H127" s="232">
        <v>21.300999999999998</v>
      </c>
      <c r="I127" s="233"/>
      <c r="J127" s="229"/>
      <c r="K127" s="229"/>
      <c r="L127" s="234"/>
      <c r="M127" s="235"/>
      <c r="N127" s="236"/>
      <c r="O127" s="236"/>
      <c r="P127" s="236"/>
      <c r="Q127" s="236"/>
      <c r="R127" s="236"/>
      <c r="S127" s="236"/>
      <c r="T127" s="237"/>
      <c r="AT127" s="238" t="s">
        <v>205</v>
      </c>
      <c r="AU127" s="238" t="s">
        <v>92</v>
      </c>
      <c r="AV127" s="13" t="s">
        <v>107</v>
      </c>
      <c r="AW127" s="13" t="s">
        <v>38</v>
      </c>
      <c r="AX127" s="13" t="s">
        <v>21</v>
      </c>
      <c r="AY127" s="238" t="s">
        <v>151</v>
      </c>
    </row>
    <row r="128" spans="1:65" s="2" customFormat="1" ht="21.75" customHeight="1">
      <c r="A128" s="34"/>
      <c r="B128" s="35"/>
      <c r="C128" s="200" t="s">
        <v>92</v>
      </c>
      <c r="D128" s="200" t="s">
        <v>152</v>
      </c>
      <c r="E128" s="201" t="s">
        <v>1406</v>
      </c>
      <c r="F128" s="202" t="s">
        <v>1407</v>
      </c>
      <c r="G128" s="203" t="s">
        <v>368</v>
      </c>
      <c r="H128" s="204">
        <v>42.600999999999999</v>
      </c>
      <c r="I128" s="205"/>
      <c r="J128" s="206">
        <f>ROUND(I128*H128,2)</f>
        <v>0</v>
      </c>
      <c r="K128" s="202" t="s">
        <v>156</v>
      </c>
      <c r="L128" s="39"/>
      <c r="M128" s="207" t="s">
        <v>1</v>
      </c>
      <c r="N128" s="208" t="s">
        <v>49</v>
      </c>
      <c r="O128" s="71"/>
      <c r="P128" s="209">
        <f>O128*H128</f>
        <v>0</v>
      </c>
      <c r="Q128" s="209">
        <v>0</v>
      </c>
      <c r="R128" s="209">
        <f>Q128*H128</f>
        <v>0</v>
      </c>
      <c r="S128" s="209">
        <v>0</v>
      </c>
      <c r="T128" s="21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1" t="s">
        <v>107</v>
      </c>
      <c r="AT128" s="211" t="s">
        <v>152</v>
      </c>
      <c r="AU128" s="211" t="s">
        <v>92</v>
      </c>
      <c r="AY128" s="17" t="s">
        <v>151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7" t="s">
        <v>21</v>
      </c>
      <c r="BK128" s="212">
        <f>ROUND(I128*H128,2)</f>
        <v>0</v>
      </c>
      <c r="BL128" s="17" t="s">
        <v>107</v>
      </c>
      <c r="BM128" s="211" t="s">
        <v>1408</v>
      </c>
    </row>
    <row r="129" spans="1:65" s="12" customFormat="1" ht="20.399999999999999">
      <c r="B129" s="217"/>
      <c r="C129" s="218"/>
      <c r="D129" s="213" t="s">
        <v>205</v>
      </c>
      <c r="E129" s="219" t="s">
        <v>1</v>
      </c>
      <c r="F129" s="220" t="s">
        <v>1409</v>
      </c>
      <c r="G129" s="218"/>
      <c r="H129" s="221">
        <v>42.600999999999999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205</v>
      </c>
      <c r="AU129" s="227" t="s">
        <v>92</v>
      </c>
      <c r="AV129" s="12" t="s">
        <v>92</v>
      </c>
      <c r="AW129" s="12" t="s">
        <v>38</v>
      </c>
      <c r="AX129" s="12" t="s">
        <v>84</v>
      </c>
      <c r="AY129" s="227" t="s">
        <v>151</v>
      </c>
    </row>
    <row r="130" spans="1:65" s="13" customFormat="1">
      <c r="B130" s="228"/>
      <c r="C130" s="229"/>
      <c r="D130" s="213" t="s">
        <v>205</v>
      </c>
      <c r="E130" s="230" t="s">
        <v>1</v>
      </c>
      <c r="F130" s="231" t="s">
        <v>209</v>
      </c>
      <c r="G130" s="229"/>
      <c r="H130" s="232">
        <v>42.600999999999999</v>
      </c>
      <c r="I130" s="233"/>
      <c r="J130" s="229"/>
      <c r="K130" s="229"/>
      <c r="L130" s="234"/>
      <c r="M130" s="235"/>
      <c r="N130" s="236"/>
      <c r="O130" s="236"/>
      <c r="P130" s="236"/>
      <c r="Q130" s="236"/>
      <c r="R130" s="236"/>
      <c r="S130" s="236"/>
      <c r="T130" s="237"/>
      <c r="AT130" s="238" t="s">
        <v>205</v>
      </c>
      <c r="AU130" s="238" t="s">
        <v>92</v>
      </c>
      <c r="AV130" s="13" t="s">
        <v>107</v>
      </c>
      <c r="AW130" s="13" t="s">
        <v>38</v>
      </c>
      <c r="AX130" s="13" t="s">
        <v>21</v>
      </c>
      <c r="AY130" s="238" t="s">
        <v>151</v>
      </c>
    </row>
    <row r="131" spans="1:65" s="2" customFormat="1" ht="16.5" customHeight="1">
      <c r="A131" s="34"/>
      <c r="B131" s="35"/>
      <c r="C131" s="200" t="s">
        <v>104</v>
      </c>
      <c r="D131" s="200" t="s">
        <v>152</v>
      </c>
      <c r="E131" s="201" t="s">
        <v>1410</v>
      </c>
      <c r="F131" s="202" t="s">
        <v>1411</v>
      </c>
      <c r="G131" s="203" t="s">
        <v>319</v>
      </c>
      <c r="H131" s="204">
        <v>50.567999999999998</v>
      </c>
      <c r="I131" s="205"/>
      <c r="J131" s="206">
        <f>ROUND(I131*H131,2)</f>
        <v>0</v>
      </c>
      <c r="K131" s="202" t="s">
        <v>156</v>
      </c>
      <c r="L131" s="39"/>
      <c r="M131" s="207" t="s">
        <v>1</v>
      </c>
      <c r="N131" s="208" t="s">
        <v>49</v>
      </c>
      <c r="O131" s="71"/>
      <c r="P131" s="209">
        <f>O131*H131</f>
        <v>0</v>
      </c>
      <c r="Q131" s="209">
        <v>6.9999999999999999E-4</v>
      </c>
      <c r="R131" s="209">
        <f>Q131*H131</f>
        <v>3.5397600000000001E-2</v>
      </c>
      <c r="S131" s="209">
        <v>0</v>
      </c>
      <c r="T131" s="21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1" t="s">
        <v>107</v>
      </c>
      <c r="AT131" s="211" t="s">
        <v>152</v>
      </c>
      <c r="AU131" s="211" t="s">
        <v>92</v>
      </c>
      <c r="AY131" s="17" t="s">
        <v>151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7" t="s">
        <v>21</v>
      </c>
      <c r="BK131" s="212">
        <f>ROUND(I131*H131,2)</f>
        <v>0</v>
      </c>
      <c r="BL131" s="17" t="s">
        <v>107</v>
      </c>
      <c r="BM131" s="211" t="s">
        <v>1412</v>
      </c>
    </row>
    <row r="132" spans="1:65" s="12" customFormat="1" ht="20.399999999999999">
      <c r="B132" s="217"/>
      <c r="C132" s="218"/>
      <c r="D132" s="213" t="s">
        <v>205</v>
      </c>
      <c r="E132" s="219" t="s">
        <v>1</v>
      </c>
      <c r="F132" s="220" t="s">
        <v>1413</v>
      </c>
      <c r="G132" s="218"/>
      <c r="H132" s="221">
        <v>50.567999999999998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205</v>
      </c>
      <c r="AU132" s="227" t="s">
        <v>92</v>
      </c>
      <c r="AV132" s="12" t="s">
        <v>92</v>
      </c>
      <c r="AW132" s="12" t="s">
        <v>38</v>
      </c>
      <c r="AX132" s="12" t="s">
        <v>84</v>
      </c>
      <c r="AY132" s="227" t="s">
        <v>151</v>
      </c>
    </row>
    <row r="133" spans="1:65" s="13" customFormat="1">
      <c r="B133" s="228"/>
      <c r="C133" s="229"/>
      <c r="D133" s="213" t="s">
        <v>205</v>
      </c>
      <c r="E133" s="230" t="s">
        <v>1</v>
      </c>
      <c r="F133" s="231" t="s">
        <v>209</v>
      </c>
      <c r="G133" s="229"/>
      <c r="H133" s="232">
        <v>50.567999999999998</v>
      </c>
      <c r="I133" s="233"/>
      <c r="J133" s="229"/>
      <c r="K133" s="229"/>
      <c r="L133" s="234"/>
      <c r="M133" s="235"/>
      <c r="N133" s="236"/>
      <c r="O133" s="236"/>
      <c r="P133" s="236"/>
      <c r="Q133" s="236"/>
      <c r="R133" s="236"/>
      <c r="S133" s="236"/>
      <c r="T133" s="237"/>
      <c r="AT133" s="238" t="s">
        <v>205</v>
      </c>
      <c r="AU133" s="238" t="s">
        <v>92</v>
      </c>
      <c r="AV133" s="13" t="s">
        <v>107</v>
      </c>
      <c r="AW133" s="13" t="s">
        <v>38</v>
      </c>
      <c r="AX133" s="13" t="s">
        <v>21</v>
      </c>
      <c r="AY133" s="238" t="s">
        <v>151</v>
      </c>
    </row>
    <row r="134" spans="1:65" s="2" customFormat="1" ht="16.5" customHeight="1">
      <c r="A134" s="34"/>
      <c r="B134" s="35"/>
      <c r="C134" s="200" t="s">
        <v>107</v>
      </c>
      <c r="D134" s="200" t="s">
        <v>152</v>
      </c>
      <c r="E134" s="201" t="s">
        <v>1414</v>
      </c>
      <c r="F134" s="202" t="s">
        <v>1415</v>
      </c>
      <c r="G134" s="203" t="s">
        <v>319</v>
      </c>
      <c r="H134" s="204">
        <v>50.567999999999998</v>
      </c>
      <c r="I134" s="205"/>
      <c r="J134" s="206">
        <f>ROUND(I134*H134,2)</f>
        <v>0</v>
      </c>
      <c r="K134" s="202" t="s">
        <v>156</v>
      </c>
      <c r="L134" s="39"/>
      <c r="M134" s="207" t="s">
        <v>1</v>
      </c>
      <c r="N134" s="208" t="s">
        <v>49</v>
      </c>
      <c r="O134" s="71"/>
      <c r="P134" s="209">
        <f>O134*H134</f>
        <v>0</v>
      </c>
      <c r="Q134" s="209">
        <v>0</v>
      </c>
      <c r="R134" s="209">
        <f>Q134*H134</f>
        <v>0</v>
      </c>
      <c r="S134" s="209">
        <v>0</v>
      </c>
      <c r="T134" s="21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1" t="s">
        <v>107</v>
      </c>
      <c r="AT134" s="211" t="s">
        <v>152</v>
      </c>
      <c r="AU134" s="211" t="s">
        <v>92</v>
      </c>
      <c r="AY134" s="17" t="s">
        <v>151</v>
      </c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7" t="s">
        <v>21</v>
      </c>
      <c r="BK134" s="212">
        <f>ROUND(I134*H134,2)</f>
        <v>0</v>
      </c>
      <c r="BL134" s="17" t="s">
        <v>107</v>
      </c>
      <c r="BM134" s="211" t="s">
        <v>1416</v>
      </c>
    </row>
    <row r="135" spans="1:65" s="2" customFormat="1" ht="16.5" customHeight="1">
      <c r="A135" s="34"/>
      <c r="B135" s="35"/>
      <c r="C135" s="200" t="s">
        <v>110</v>
      </c>
      <c r="D135" s="200" t="s">
        <v>152</v>
      </c>
      <c r="E135" s="201" t="s">
        <v>1417</v>
      </c>
      <c r="F135" s="202" t="s">
        <v>1418</v>
      </c>
      <c r="G135" s="203" t="s">
        <v>368</v>
      </c>
      <c r="H135" s="204">
        <v>50.567999999999998</v>
      </c>
      <c r="I135" s="205"/>
      <c r="J135" s="206">
        <f>ROUND(I135*H135,2)</f>
        <v>0</v>
      </c>
      <c r="K135" s="202" t="s">
        <v>156</v>
      </c>
      <c r="L135" s="39"/>
      <c r="M135" s="207" t="s">
        <v>1</v>
      </c>
      <c r="N135" s="208" t="s">
        <v>49</v>
      </c>
      <c r="O135" s="71"/>
      <c r="P135" s="209">
        <f>O135*H135</f>
        <v>0</v>
      </c>
      <c r="Q135" s="209">
        <v>4.6000000000000001E-4</v>
      </c>
      <c r="R135" s="209">
        <f>Q135*H135</f>
        <v>2.3261279999999999E-2</v>
      </c>
      <c r="S135" s="209">
        <v>0</v>
      </c>
      <c r="T135" s="21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1" t="s">
        <v>107</v>
      </c>
      <c r="AT135" s="211" t="s">
        <v>152</v>
      </c>
      <c r="AU135" s="211" t="s">
        <v>92</v>
      </c>
      <c r="AY135" s="17" t="s">
        <v>151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7" t="s">
        <v>21</v>
      </c>
      <c r="BK135" s="212">
        <f>ROUND(I135*H135,2)</f>
        <v>0</v>
      </c>
      <c r="BL135" s="17" t="s">
        <v>107</v>
      </c>
      <c r="BM135" s="211" t="s">
        <v>1419</v>
      </c>
    </row>
    <row r="136" spans="1:65" s="2" customFormat="1" ht="21.75" customHeight="1">
      <c r="A136" s="34"/>
      <c r="B136" s="35"/>
      <c r="C136" s="200" t="s">
        <v>113</v>
      </c>
      <c r="D136" s="200" t="s">
        <v>152</v>
      </c>
      <c r="E136" s="201" t="s">
        <v>1420</v>
      </c>
      <c r="F136" s="202" t="s">
        <v>1421</v>
      </c>
      <c r="G136" s="203" t="s">
        <v>368</v>
      </c>
      <c r="H136" s="204">
        <v>50.567999999999998</v>
      </c>
      <c r="I136" s="205"/>
      <c r="J136" s="206">
        <f>ROUND(I136*H136,2)</f>
        <v>0</v>
      </c>
      <c r="K136" s="202" t="s">
        <v>156</v>
      </c>
      <c r="L136" s="39"/>
      <c r="M136" s="207" t="s">
        <v>1</v>
      </c>
      <c r="N136" s="208" t="s">
        <v>49</v>
      </c>
      <c r="O136" s="71"/>
      <c r="P136" s="209">
        <f>O136*H136</f>
        <v>0</v>
      </c>
      <c r="Q136" s="209">
        <v>0</v>
      </c>
      <c r="R136" s="209">
        <f>Q136*H136</f>
        <v>0</v>
      </c>
      <c r="S136" s="209">
        <v>0</v>
      </c>
      <c r="T136" s="21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1" t="s">
        <v>107</v>
      </c>
      <c r="AT136" s="211" t="s">
        <v>152</v>
      </c>
      <c r="AU136" s="211" t="s">
        <v>92</v>
      </c>
      <c r="AY136" s="17" t="s">
        <v>151</v>
      </c>
      <c r="BE136" s="212">
        <f>IF(N136="základní",J136,0)</f>
        <v>0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17" t="s">
        <v>21</v>
      </c>
      <c r="BK136" s="212">
        <f>ROUND(I136*H136,2)</f>
        <v>0</v>
      </c>
      <c r="BL136" s="17" t="s">
        <v>107</v>
      </c>
      <c r="BM136" s="211" t="s">
        <v>1422</v>
      </c>
    </row>
    <row r="137" spans="1:65" s="2" customFormat="1" ht="21.75" customHeight="1">
      <c r="A137" s="34"/>
      <c r="B137" s="35"/>
      <c r="C137" s="200" t="s">
        <v>116</v>
      </c>
      <c r="D137" s="200" t="s">
        <v>152</v>
      </c>
      <c r="E137" s="201" t="s">
        <v>383</v>
      </c>
      <c r="F137" s="202" t="s">
        <v>384</v>
      </c>
      <c r="G137" s="203" t="s">
        <v>368</v>
      </c>
      <c r="H137" s="204">
        <v>42.600999999999999</v>
      </c>
      <c r="I137" s="205"/>
      <c r="J137" s="206">
        <f>ROUND(I137*H137,2)</f>
        <v>0</v>
      </c>
      <c r="K137" s="202" t="s">
        <v>156</v>
      </c>
      <c r="L137" s="39"/>
      <c r="M137" s="207" t="s">
        <v>1</v>
      </c>
      <c r="N137" s="208" t="s">
        <v>49</v>
      </c>
      <c r="O137" s="71"/>
      <c r="P137" s="209">
        <f>O137*H137</f>
        <v>0</v>
      </c>
      <c r="Q137" s="209">
        <v>0</v>
      </c>
      <c r="R137" s="209">
        <f>Q137*H137</f>
        <v>0</v>
      </c>
      <c r="S137" s="209">
        <v>0</v>
      </c>
      <c r="T137" s="21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1" t="s">
        <v>107</v>
      </c>
      <c r="AT137" s="211" t="s">
        <v>152</v>
      </c>
      <c r="AU137" s="211" t="s">
        <v>92</v>
      </c>
      <c r="AY137" s="17" t="s">
        <v>151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7" t="s">
        <v>21</v>
      </c>
      <c r="BK137" s="212">
        <f>ROUND(I137*H137,2)</f>
        <v>0</v>
      </c>
      <c r="BL137" s="17" t="s">
        <v>107</v>
      </c>
      <c r="BM137" s="211" t="s">
        <v>1423</v>
      </c>
    </row>
    <row r="138" spans="1:65" s="12" customFormat="1">
      <c r="B138" s="217"/>
      <c r="C138" s="218"/>
      <c r="D138" s="213" t="s">
        <v>205</v>
      </c>
      <c r="E138" s="219" t="s">
        <v>1</v>
      </c>
      <c r="F138" s="220" t="s">
        <v>1424</v>
      </c>
      <c r="G138" s="218"/>
      <c r="H138" s="221">
        <v>42.600999999999999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205</v>
      </c>
      <c r="AU138" s="227" t="s">
        <v>92</v>
      </c>
      <c r="AV138" s="12" t="s">
        <v>92</v>
      </c>
      <c r="AW138" s="12" t="s">
        <v>38</v>
      </c>
      <c r="AX138" s="12" t="s">
        <v>84</v>
      </c>
      <c r="AY138" s="227" t="s">
        <v>151</v>
      </c>
    </row>
    <row r="139" spans="1:65" s="13" customFormat="1">
      <c r="B139" s="228"/>
      <c r="C139" s="229"/>
      <c r="D139" s="213" t="s">
        <v>205</v>
      </c>
      <c r="E139" s="230" t="s">
        <v>1</v>
      </c>
      <c r="F139" s="231" t="s">
        <v>209</v>
      </c>
      <c r="G139" s="229"/>
      <c r="H139" s="232">
        <v>42.600999999999999</v>
      </c>
      <c r="I139" s="233"/>
      <c r="J139" s="229"/>
      <c r="K139" s="229"/>
      <c r="L139" s="234"/>
      <c r="M139" s="235"/>
      <c r="N139" s="236"/>
      <c r="O139" s="236"/>
      <c r="P139" s="236"/>
      <c r="Q139" s="236"/>
      <c r="R139" s="236"/>
      <c r="S139" s="236"/>
      <c r="T139" s="237"/>
      <c r="AT139" s="238" t="s">
        <v>205</v>
      </c>
      <c r="AU139" s="238" t="s">
        <v>92</v>
      </c>
      <c r="AV139" s="13" t="s">
        <v>107</v>
      </c>
      <c r="AW139" s="13" t="s">
        <v>38</v>
      </c>
      <c r="AX139" s="13" t="s">
        <v>21</v>
      </c>
      <c r="AY139" s="238" t="s">
        <v>151</v>
      </c>
    </row>
    <row r="140" spans="1:65" s="2" customFormat="1" ht="21.75" customHeight="1">
      <c r="A140" s="34"/>
      <c r="B140" s="35"/>
      <c r="C140" s="200" t="s">
        <v>119</v>
      </c>
      <c r="D140" s="200" t="s">
        <v>152</v>
      </c>
      <c r="E140" s="201" t="s">
        <v>387</v>
      </c>
      <c r="F140" s="202" t="s">
        <v>388</v>
      </c>
      <c r="G140" s="203" t="s">
        <v>368</v>
      </c>
      <c r="H140" s="204">
        <v>213.005</v>
      </c>
      <c r="I140" s="205"/>
      <c r="J140" s="206">
        <f>ROUND(I140*H140,2)</f>
        <v>0</v>
      </c>
      <c r="K140" s="202" t="s">
        <v>156</v>
      </c>
      <c r="L140" s="39"/>
      <c r="M140" s="207" t="s">
        <v>1</v>
      </c>
      <c r="N140" s="208" t="s">
        <v>49</v>
      </c>
      <c r="O140" s="71"/>
      <c r="P140" s="209">
        <f>O140*H140</f>
        <v>0</v>
      </c>
      <c r="Q140" s="209">
        <v>0</v>
      </c>
      <c r="R140" s="209">
        <f>Q140*H140</f>
        <v>0</v>
      </c>
      <c r="S140" s="209">
        <v>0</v>
      </c>
      <c r="T140" s="21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1" t="s">
        <v>107</v>
      </c>
      <c r="AT140" s="211" t="s">
        <v>152</v>
      </c>
      <c r="AU140" s="211" t="s">
        <v>92</v>
      </c>
      <c r="AY140" s="17" t="s">
        <v>151</v>
      </c>
      <c r="BE140" s="212">
        <f>IF(N140="základní",J140,0)</f>
        <v>0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17" t="s">
        <v>21</v>
      </c>
      <c r="BK140" s="212">
        <f>ROUND(I140*H140,2)</f>
        <v>0</v>
      </c>
      <c r="BL140" s="17" t="s">
        <v>107</v>
      </c>
      <c r="BM140" s="211" t="s">
        <v>1425</v>
      </c>
    </row>
    <row r="141" spans="1:65" s="15" customFormat="1">
      <c r="B141" s="251"/>
      <c r="C141" s="252"/>
      <c r="D141" s="213" t="s">
        <v>205</v>
      </c>
      <c r="E141" s="253" t="s">
        <v>1</v>
      </c>
      <c r="F141" s="254" t="s">
        <v>390</v>
      </c>
      <c r="G141" s="252"/>
      <c r="H141" s="253" t="s">
        <v>1</v>
      </c>
      <c r="I141" s="255"/>
      <c r="J141" s="252"/>
      <c r="K141" s="252"/>
      <c r="L141" s="256"/>
      <c r="M141" s="257"/>
      <c r="N141" s="258"/>
      <c r="O141" s="258"/>
      <c r="P141" s="258"/>
      <c r="Q141" s="258"/>
      <c r="R141" s="258"/>
      <c r="S141" s="258"/>
      <c r="T141" s="259"/>
      <c r="AT141" s="260" t="s">
        <v>205</v>
      </c>
      <c r="AU141" s="260" t="s">
        <v>92</v>
      </c>
      <c r="AV141" s="15" t="s">
        <v>21</v>
      </c>
      <c r="AW141" s="15" t="s">
        <v>38</v>
      </c>
      <c r="AX141" s="15" t="s">
        <v>84</v>
      </c>
      <c r="AY141" s="260" t="s">
        <v>151</v>
      </c>
    </row>
    <row r="142" spans="1:65" s="12" customFormat="1">
      <c r="B142" s="217"/>
      <c r="C142" s="218"/>
      <c r="D142" s="213" t="s">
        <v>205</v>
      </c>
      <c r="E142" s="219" t="s">
        <v>1</v>
      </c>
      <c r="F142" s="220" t="s">
        <v>1426</v>
      </c>
      <c r="G142" s="218"/>
      <c r="H142" s="221">
        <v>213.005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205</v>
      </c>
      <c r="AU142" s="227" t="s">
        <v>92</v>
      </c>
      <c r="AV142" s="12" t="s">
        <v>92</v>
      </c>
      <c r="AW142" s="12" t="s">
        <v>38</v>
      </c>
      <c r="AX142" s="12" t="s">
        <v>84</v>
      </c>
      <c r="AY142" s="227" t="s">
        <v>151</v>
      </c>
    </row>
    <row r="143" spans="1:65" s="13" customFormat="1">
      <c r="B143" s="228"/>
      <c r="C143" s="229"/>
      <c r="D143" s="213" t="s">
        <v>205</v>
      </c>
      <c r="E143" s="230" t="s">
        <v>1</v>
      </c>
      <c r="F143" s="231" t="s">
        <v>209</v>
      </c>
      <c r="G143" s="229"/>
      <c r="H143" s="232">
        <v>213.005</v>
      </c>
      <c r="I143" s="233"/>
      <c r="J143" s="229"/>
      <c r="K143" s="229"/>
      <c r="L143" s="234"/>
      <c r="M143" s="235"/>
      <c r="N143" s="236"/>
      <c r="O143" s="236"/>
      <c r="P143" s="236"/>
      <c r="Q143" s="236"/>
      <c r="R143" s="236"/>
      <c r="S143" s="236"/>
      <c r="T143" s="237"/>
      <c r="AT143" s="238" t="s">
        <v>205</v>
      </c>
      <c r="AU143" s="238" t="s">
        <v>92</v>
      </c>
      <c r="AV143" s="13" t="s">
        <v>107</v>
      </c>
      <c r="AW143" s="13" t="s">
        <v>38</v>
      </c>
      <c r="AX143" s="13" t="s">
        <v>21</v>
      </c>
      <c r="AY143" s="238" t="s">
        <v>151</v>
      </c>
    </row>
    <row r="144" spans="1:65" s="2" customFormat="1" ht="21.75" customHeight="1">
      <c r="A144" s="34"/>
      <c r="B144" s="35"/>
      <c r="C144" s="200" t="s">
        <v>122</v>
      </c>
      <c r="D144" s="200" t="s">
        <v>152</v>
      </c>
      <c r="E144" s="201" t="s">
        <v>392</v>
      </c>
      <c r="F144" s="202" t="s">
        <v>1427</v>
      </c>
      <c r="G144" s="203" t="s">
        <v>394</v>
      </c>
      <c r="H144" s="204">
        <v>70.292000000000002</v>
      </c>
      <c r="I144" s="205"/>
      <c r="J144" s="206">
        <f>ROUND(I144*H144,2)</f>
        <v>0</v>
      </c>
      <c r="K144" s="202" t="s">
        <v>156</v>
      </c>
      <c r="L144" s="39"/>
      <c r="M144" s="207" t="s">
        <v>1</v>
      </c>
      <c r="N144" s="208" t="s">
        <v>49</v>
      </c>
      <c r="O144" s="71"/>
      <c r="P144" s="209">
        <f>O144*H144</f>
        <v>0</v>
      </c>
      <c r="Q144" s="209">
        <v>0</v>
      </c>
      <c r="R144" s="209">
        <f>Q144*H144</f>
        <v>0</v>
      </c>
      <c r="S144" s="209">
        <v>0</v>
      </c>
      <c r="T144" s="21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1" t="s">
        <v>107</v>
      </c>
      <c r="AT144" s="211" t="s">
        <v>152</v>
      </c>
      <c r="AU144" s="211" t="s">
        <v>92</v>
      </c>
      <c r="AY144" s="17" t="s">
        <v>151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7" t="s">
        <v>21</v>
      </c>
      <c r="BK144" s="212">
        <f>ROUND(I144*H144,2)</f>
        <v>0</v>
      </c>
      <c r="BL144" s="17" t="s">
        <v>107</v>
      </c>
      <c r="BM144" s="211" t="s">
        <v>1428</v>
      </c>
    </row>
    <row r="145" spans="1:65" s="12" customFormat="1">
      <c r="B145" s="217"/>
      <c r="C145" s="218"/>
      <c r="D145" s="213" t="s">
        <v>205</v>
      </c>
      <c r="E145" s="219" t="s">
        <v>1</v>
      </c>
      <c r="F145" s="220" t="s">
        <v>1429</v>
      </c>
      <c r="G145" s="218"/>
      <c r="H145" s="221">
        <v>70.292000000000002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205</v>
      </c>
      <c r="AU145" s="227" t="s">
        <v>92</v>
      </c>
      <c r="AV145" s="12" t="s">
        <v>92</v>
      </c>
      <c r="AW145" s="12" t="s">
        <v>38</v>
      </c>
      <c r="AX145" s="12" t="s">
        <v>84</v>
      </c>
      <c r="AY145" s="227" t="s">
        <v>151</v>
      </c>
    </row>
    <row r="146" spans="1:65" s="13" customFormat="1">
      <c r="B146" s="228"/>
      <c r="C146" s="229"/>
      <c r="D146" s="213" t="s">
        <v>205</v>
      </c>
      <c r="E146" s="230" t="s">
        <v>1</v>
      </c>
      <c r="F146" s="231" t="s">
        <v>209</v>
      </c>
      <c r="G146" s="229"/>
      <c r="H146" s="232">
        <v>70.292000000000002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AT146" s="238" t="s">
        <v>205</v>
      </c>
      <c r="AU146" s="238" t="s">
        <v>92</v>
      </c>
      <c r="AV146" s="13" t="s">
        <v>107</v>
      </c>
      <c r="AW146" s="13" t="s">
        <v>38</v>
      </c>
      <c r="AX146" s="13" t="s">
        <v>21</v>
      </c>
      <c r="AY146" s="238" t="s">
        <v>151</v>
      </c>
    </row>
    <row r="147" spans="1:65" s="2" customFormat="1" ht="21.75" customHeight="1">
      <c r="A147" s="34"/>
      <c r="B147" s="35"/>
      <c r="C147" s="200" t="s">
        <v>26</v>
      </c>
      <c r="D147" s="200" t="s">
        <v>152</v>
      </c>
      <c r="E147" s="201" t="s">
        <v>521</v>
      </c>
      <c r="F147" s="202" t="s">
        <v>522</v>
      </c>
      <c r="G147" s="203" t="s">
        <v>368</v>
      </c>
      <c r="H147" s="204">
        <v>23.346</v>
      </c>
      <c r="I147" s="205"/>
      <c r="J147" s="206">
        <f>ROUND(I147*H147,2)</f>
        <v>0</v>
      </c>
      <c r="K147" s="202" t="s">
        <v>156</v>
      </c>
      <c r="L147" s="39"/>
      <c r="M147" s="207" t="s">
        <v>1</v>
      </c>
      <c r="N147" s="208" t="s">
        <v>49</v>
      </c>
      <c r="O147" s="71"/>
      <c r="P147" s="209">
        <f>O147*H147</f>
        <v>0</v>
      </c>
      <c r="Q147" s="209">
        <v>0</v>
      </c>
      <c r="R147" s="209">
        <f>Q147*H147</f>
        <v>0</v>
      </c>
      <c r="S147" s="209">
        <v>0</v>
      </c>
      <c r="T147" s="21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1" t="s">
        <v>107</v>
      </c>
      <c r="AT147" s="211" t="s">
        <v>152</v>
      </c>
      <c r="AU147" s="211" t="s">
        <v>92</v>
      </c>
      <c r="AY147" s="17" t="s">
        <v>151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7" t="s">
        <v>21</v>
      </c>
      <c r="BK147" s="212">
        <f>ROUND(I147*H147,2)</f>
        <v>0</v>
      </c>
      <c r="BL147" s="17" t="s">
        <v>107</v>
      </c>
      <c r="BM147" s="211" t="s">
        <v>1430</v>
      </c>
    </row>
    <row r="148" spans="1:65" s="12" customFormat="1">
      <c r="B148" s="217"/>
      <c r="C148" s="218"/>
      <c r="D148" s="213" t="s">
        <v>205</v>
      </c>
      <c r="E148" s="219" t="s">
        <v>1</v>
      </c>
      <c r="F148" s="220" t="s">
        <v>1424</v>
      </c>
      <c r="G148" s="218"/>
      <c r="H148" s="221">
        <v>42.600999999999999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205</v>
      </c>
      <c r="AU148" s="227" t="s">
        <v>92</v>
      </c>
      <c r="AV148" s="12" t="s">
        <v>92</v>
      </c>
      <c r="AW148" s="12" t="s">
        <v>38</v>
      </c>
      <c r="AX148" s="12" t="s">
        <v>84</v>
      </c>
      <c r="AY148" s="227" t="s">
        <v>151</v>
      </c>
    </row>
    <row r="149" spans="1:65" s="12" customFormat="1">
      <c r="B149" s="217"/>
      <c r="C149" s="218"/>
      <c r="D149" s="213" t="s">
        <v>205</v>
      </c>
      <c r="E149" s="219" t="s">
        <v>1</v>
      </c>
      <c r="F149" s="220" t="s">
        <v>1431</v>
      </c>
      <c r="G149" s="218"/>
      <c r="H149" s="221">
        <v>-5.7960000000000003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205</v>
      </c>
      <c r="AU149" s="227" t="s">
        <v>92</v>
      </c>
      <c r="AV149" s="12" t="s">
        <v>92</v>
      </c>
      <c r="AW149" s="12" t="s">
        <v>38</v>
      </c>
      <c r="AX149" s="12" t="s">
        <v>84</v>
      </c>
      <c r="AY149" s="227" t="s">
        <v>151</v>
      </c>
    </row>
    <row r="150" spans="1:65" s="12" customFormat="1" ht="20.399999999999999">
      <c r="B150" s="217"/>
      <c r="C150" s="218"/>
      <c r="D150" s="213" t="s">
        <v>205</v>
      </c>
      <c r="E150" s="219" t="s">
        <v>1</v>
      </c>
      <c r="F150" s="220" t="s">
        <v>1432</v>
      </c>
      <c r="G150" s="218"/>
      <c r="H150" s="221">
        <v>-13.459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205</v>
      </c>
      <c r="AU150" s="227" t="s">
        <v>92</v>
      </c>
      <c r="AV150" s="12" t="s">
        <v>92</v>
      </c>
      <c r="AW150" s="12" t="s">
        <v>38</v>
      </c>
      <c r="AX150" s="12" t="s">
        <v>84</v>
      </c>
      <c r="AY150" s="227" t="s">
        <v>151</v>
      </c>
    </row>
    <row r="151" spans="1:65" s="13" customFormat="1">
      <c r="B151" s="228"/>
      <c r="C151" s="229"/>
      <c r="D151" s="213" t="s">
        <v>205</v>
      </c>
      <c r="E151" s="230" t="s">
        <v>1</v>
      </c>
      <c r="F151" s="231" t="s">
        <v>209</v>
      </c>
      <c r="G151" s="229"/>
      <c r="H151" s="232">
        <v>23.346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AT151" s="238" t="s">
        <v>205</v>
      </c>
      <c r="AU151" s="238" t="s">
        <v>92</v>
      </c>
      <c r="AV151" s="13" t="s">
        <v>107</v>
      </c>
      <c r="AW151" s="13" t="s">
        <v>38</v>
      </c>
      <c r="AX151" s="13" t="s">
        <v>21</v>
      </c>
      <c r="AY151" s="238" t="s">
        <v>151</v>
      </c>
    </row>
    <row r="152" spans="1:65" s="2" customFormat="1" ht="16.5" customHeight="1">
      <c r="A152" s="34"/>
      <c r="B152" s="35"/>
      <c r="C152" s="265" t="s">
        <v>200</v>
      </c>
      <c r="D152" s="265" t="s">
        <v>532</v>
      </c>
      <c r="E152" s="266" t="s">
        <v>1433</v>
      </c>
      <c r="F152" s="267" t="s">
        <v>1434</v>
      </c>
      <c r="G152" s="268" t="s">
        <v>394</v>
      </c>
      <c r="H152" s="269">
        <v>46.692</v>
      </c>
      <c r="I152" s="270"/>
      <c r="J152" s="271">
        <f>ROUND(I152*H152,2)</f>
        <v>0</v>
      </c>
      <c r="K152" s="267" t="s">
        <v>156</v>
      </c>
      <c r="L152" s="272"/>
      <c r="M152" s="273" t="s">
        <v>1</v>
      </c>
      <c r="N152" s="274" t="s">
        <v>49</v>
      </c>
      <c r="O152" s="71"/>
      <c r="P152" s="209">
        <f>O152*H152</f>
        <v>0</v>
      </c>
      <c r="Q152" s="209">
        <v>1</v>
      </c>
      <c r="R152" s="209">
        <f>Q152*H152</f>
        <v>46.692</v>
      </c>
      <c r="S152" s="209">
        <v>0</v>
      </c>
      <c r="T152" s="210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1" t="s">
        <v>119</v>
      </c>
      <c r="AT152" s="211" t="s">
        <v>532</v>
      </c>
      <c r="AU152" s="211" t="s">
        <v>92</v>
      </c>
      <c r="AY152" s="17" t="s">
        <v>151</v>
      </c>
      <c r="BE152" s="212">
        <f>IF(N152="základní",J152,0)</f>
        <v>0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17" t="s">
        <v>21</v>
      </c>
      <c r="BK152" s="212">
        <f>ROUND(I152*H152,2)</f>
        <v>0</v>
      </c>
      <c r="BL152" s="17" t="s">
        <v>107</v>
      </c>
      <c r="BM152" s="211" t="s">
        <v>1435</v>
      </c>
    </row>
    <row r="153" spans="1:65" s="12" customFormat="1">
      <c r="B153" s="217"/>
      <c r="C153" s="218"/>
      <c r="D153" s="213" t="s">
        <v>205</v>
      </c>
      <c r="E153" s="219" t="s">
        <v>1</v>
      </c>
      <c r="F153" s="220" t="s">
        <v>1436</v>
      </c>
      <c r="G153" s="218"/>
      <c r="H153" s="221">
        <v>46.692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205</v>
      </c>
      <c r="AU153" s="227" t="s">
        <v>92</v>
      </c>
      <c r="AV153" s="12" t="s">
        <v>92</v>
      </c>
      <c r="AW153" s="12" t="s">
        <v>38</v>
      </c>
      <c r="AX153" s="12" t="s">
        <v>84</v>
      </c>
      <c r="AY153" s="227" t="s">
        <v>151</v>
      </c>
    </row>
    <row r="154" spans="1:65" s="13" customFormat="1">
      <c r="B154" s="228"/>
      <c r="C154" s="229"/>
      <c r="D154" s="213" t="s">
        <v>205</v>
      </c>
      <c r="E154" s="230" t="s">
        <v>1</v>
      </c>
      <c r="F154" s="231" t="s">
        <v>209</v>
      </c>
      <c r="G154" s="229"/>
      <c r="H154" s="232">
        <v>46.692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205</v>
      </c>
      <c r="AU154" s="238" t="s">
        <v>92</v>
      </c>
      <c r="AV154" s="13" t="s">
        <v>107</v>
      </c>
      <c r="AW154" s="13" t="s">
        <v>38</v>
      </c>
      <c r="AX154" s="13" t="s">
        <v>21</v>
      </c>
      <c r="AY154" s="238" t="s">
        <v>151</v>
      </c>
    </row>
    <row r="155" spans="1:65" s="2" customFormat="1" ht="16.5" customHeight="1">
      <c r="A155" s="34"/>
      <c r="B155" s="35"/>
      <c r="C155" s="200" t="s">
        <v>210</v>
      </c>
      <c r="D155" s="200" t="s">
        <v>152</v>
      </c>
      <c r="E155" s="201" t="s">
        <v>538</v>
      </c>
      <c r="F155" s="202" t="s">
        <v>539</v>
      </c>
      <c r="G155" s="203" t="s">
        <v>319</v>
      </c>
      <c r="H155" s="204">
        <v>71.38</v>
      </c>
      <c r="I155" s="205"/>
      <c r="J155" s="206">
        <f>ROUND(I155*H155,2)</f>
        <v>0</v>
      </c>
      <c r="K155" s="202" t="s">
        <v>156</v>
      </c>
      <c r="L155" s="39"/>
      <c r="M155" s="207" t="s">
        <v>1</v>
      </c>
      <c r="N155" s="208" t="s">
        <v>49</v>
      </c>
      <c r="O155" s="71"/>
      <c r="P155" s="209">
        <f>O155*H155</f>
        <v>0</v>
      </c>
      <c r="Q155" s="209">
        <v>0</v>
      </c>
      <c r="R155" s="209">
        <f>Q155*H155</f>
        <v>0</v>
      </c>
      <c r="S155" s="209">
        <v>0</v>
      </c>
      <c r="T155" s="210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1" t="s">
        <v>107</v>
      </c>
      <c r="AT155" s="211" t="s">
        <v>152</v>
      </c>
      <c r="AU155" s="211" t="s">
        <v>92</v>
      </c>
      <c r="AY155" s="17" t="s">
        <v>151</v>
      </c>
      <c r="BE155" s="212">
        <f>IF(N155="základní",J155,0)</f>
        <v>0</v>
      </c>
      <c r="BF155" s="212">
        <f>IF(N155="snížená",J155,0)</f>
        <v>0</v>
      </c>
      <c r="BG155" s="212">
        <f>IF(N155="zákl. přenesená",J155,0)</f>
        <v>0</v>
      </c>
      <c r="BH155" s="212">
        <f>IF(N155="sníž. přenesená",J155,0)</f>
        <v>0</v>
      </c>
      <c r="BI155" s="212">
        <f>IF(N155="nulová",J155,0)</f>
        <v>0</v>
      </c>
      <c r="BJ155" s="17" t="s">
        <v>21</v>
      </c>
      <c r="BK155" s="212">
        <f>ROUND(I155*H155,2)</f>
        <v>0</v>
      </c>
      <c r="BL155" s="17" t="s">
        <v>107</v>
      </c>
      <c r="BM155" s="211" t="s">
        <v>1437</v>
      </c>
    </row>
    <row r="156" spans="1:65" s="12" customFormat="1">
      <c r="B156" s="217"/>
      <c r="C156" s="218"/>
      <c r="D156" s="213" t="s">
        <v>205</v>
      </c>
      <c r="E156" s="219" t="s">
        <v>1</v>
      </c>
      <c r="F156" s="220" t="s">
        <v>1438</v>
      </c>
      <c r="G156" s="218"/>
      <c r="H156" s="221">
        <v>28.98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205</v>
      </c>
      <c r="AU156" s="227" t="s">
        <v>92</v>
      </c>
      <c r="AV156" s="12" t="s">
        <v>92</v>
      </c>
      <c r="AW156" s="12" t="s">
        <v>38</v>
      </c>
      <c r="AX156" s="12" t="s">
        <v>84</v>
      </c>
      <c r="AY156" s="227" t="s">
        <v>151</v>
      </c>
    </row>
    <row r="157" spans="1:65" s="12" customFormat="1">
      <c r="B157" s="217"/>
      <c r="C157" s="218"/>
      <c r="D157" s="213" t="s">
        <v>205</v>
      </c>
      <c r="E157" s="219" t="s">
        <v>1</v>
      </c>
      <c r="F157" s="220" t="s">
        <v>1439</v>
      </c>
      <c r="G157" s="218"/>
      <c r="H157" s="221">
        <v>42.4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205</v>
      </c>
      <c r="AU157" s="227" t="s">
        <v>92</v>
      </c>
      <c r="AV157" s="12" t="s">
        <v>92</v>
      </c>
      <c r="AW157" s="12" t="s">
        <v>38</v>
      </c>
      <c r="AX157" s="12" t="s">
        <v>84</v>
      </c>
      <c r="AY157" s="227" t="s">
        <v>151</v>
      </c>
    </row>
    <row r="158" spans="1:65" s="13" customFormat="1">
      <c r="B158" s="228"/>
      <c r="C158" s="229"/>
      <c r="D158" s="213" t="s">
        <v>205</v>
      </c>
      <c r="E158" s="230" t="s">
        <v>1</v>
      </c>
      <c r="F158" s="231" t="s">
        <v>209</v>
      </c>
      <c r="G158" s="229"/>
      <c r="H158" s="232">
        <v>71.38</v>
      </c>
      <c r="I158" s="233"/>
      <c r="J158" s="229"/>
      <c r="K158" s="229"/>
      <c r="L158" s="234"/>
      <c r="M158" s="235"/>
      <c r="N158" s="236"/>
      <c r="O158" s="236"/>
      <c r="P158" s="236"/>
      <c r="Q158" s="236"/>
      <c r="R158" s="236"/>
      <c r="S158" s="236"/>
      <c r="T158" s="237"/>
      <c r="AT158" s="238" t="s">
        <v>205</v>
      </c>
      <c r="AU158" s="238" t="s">
        <v>92</v>
      </c>
      <c r="AV158" s="13" t="s">
        <v>107</v>
      </c>
      <c r="AW158" s="13" t="s">
        <v>38</v>
      </c>
      <c r="AX158" s="13" t="s">
        <v>21</v>
      </c>
      <c r="AY158" s="238" t="s">
        <v>151</v>
      </c>
    </row>
    <row r="159" spans="1:65" s="11" customFormat="1" ht="22.8" customHeight="1">
      <c r="B159" s="186"/>
      <c r="C159" s="187"/>
      <c r="D159" s="188" t="s">
        <v>83</v>
      </c>
      <c r="E159" s="249" t="s">
        <v>107</v>
      </c>
      <c r="F159" s="249" t="s">
        <v>557</v>
      </c>
      <c r="G159" s="187"/>
      <c r="H159" s="187"/>
      <c r="I159" s="190"/>
      <c r="J159" s="250">
        <f>BK159</f>
        <v>0</v>
      </c>
      <c r="K159" s="187"/>
      <c r="L159" s="192"/>
      <c r="M159" s="193"/>
      <c r="N159" s="194"/>
      <c r="O159" s="194"/>
      <c r="P159" s="195">
        <f>SUM(P160:P165)</f>
        <v>0</v>
      </c>
      <c r="Q159" s="194"/>
      <c r="R159" s="195">
        <f>SUM(R160:R165)</f>
        <v>4.3481600000000002E-2</v>
      </c>
      <c r="S159" s="194"/>
      <c r="T159" s="196">
        <f>SUM(T160:T165)</f>
        <v>0</v>
      </c>
      <c r="AR159" s="197" t="s">
        <v>21</v>
      </c>
      <c r="AT159" s="198" t="s">
        <v>83</v>
      </c>
      <c r="AU159" s="198" t="s">
        <v>21</v>
      </c>
      <c r="AY159" s="197" t="s">
        <v>151</v>
      </c>
      <c r="BK159" s="199">
        <f>SUM(BK160:BK165)</f>
        <v>0</v>
      </c>
    </row>
    <row r="160" spans="1:65" s="2" customFormat="1" ht="21.75" customHeight="1">
      <c r="A160" s="34"/>
      <c r="B160" s="35"/>
      <c r="C160" s="200" t="s">
        <v>217</v>
      </c>
      <c r="D160" s="200" t="s">
        <v>152</v>
      </c>
      <c r="E160" s="201" t="s">
        <v>558</v>
      </c>
      <c r="F160" s="202" t="s">
        <v>559</v>
      </c>
      <c r="G160" s="203" t="s">
        <v>368</v>
      </c>
      <c r="H160" s="204">
        <v>5.7960000000000003</v>
      </c>
      <c r="I160" s="205"/>
      <c r="J160" s="206">
        <f>ROUND(I160*H160,2)</f>
        <v>0</v>
      </c>
      <c r="K160" s="202" t="s">
        <v>156</v>
      </c>
      <c r="L160" s="39"/>
      <c r="M160" s="207" t="s">
        <v>1</v>
      </c>
      <c r="N160" s="208" t="s">
        <v>49</v>
      </c>
      <c r="O160" s="71"/>
      <c r="P160" s="209">
        <f>O160*H160</f>
        <v>0</v>
      </c>
      <c r="Q160" s="209">
        <v>0</v>
      </c>
      <c r="R160" s="209">
        <f>Q160*H160</f>
        <v>0</v>
      </c>
      <c r="S160" s="209">
        <v>0</v>
      </c>
      <c r="T160" s="210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1" t="s">
        <v>107</v>
      </c>
      <c r="AT160" s="211" t="s">
        <v>152</v>
      </c>
      <c r="AU160" s="211" t="s">
        <v>92</v>
      </c>
      <c r="AY160" s="17" t="s">
        <v>151</v>
      </c>
      <c r="BE160" s="212">
        <f>IF(N160="základní",J160,0)</f>
        <v>0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17" t="s">
        <v>21</v>
      </c>
      <c r="BK160" s="212">
        <f>ROUND(I160*H160,2)</f>
        <v>0</v>
      </c>
      <c r="BL160" s="17" t="s">
        <v>107</v>
      </c>
      <c r="BM160" s="211" t="s">
        <v>1440</v>
      </c>
    </row>
    <row r="161" spans="1:65" s="12" customFormat="1" ht="20.399999999999999">
      <c r="B161" s="217"/>
      <c r="C161" s="218"/>
      <c r="D161" s="213" t="s">
        <v>205</v>
      </c>
      <c r="E161" s="219" t="s">
        <v>1</v>
      </c>
      <c r="F161" s="220" t="s">
        <v>1441</v>
      </c>
      <c r="G161" s="218"/>
      <c r="H161" s="221">
        <v>5.7960000000000003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205</v>
      </c>
      <c r="AU161" s="227" t="s">
        <v>92</v>
      </c>
      <c r="AV161" s="12" t="s">
        <v>92</v>
      </c>
      <c r="AW161" s="12" t="s">
        <v>38</v>
      </c>
      <c r="AX161" s="12" t="s">
        <v>84</v>
      </c>
      <c r="AY161" s="227" t="s">
        <v>151</v>
      </c>
    </row>
    <row r="162" spans="1:65" s="13" customFormat="1">
      <c r="B162" s="228"/>
      <c r="C162" s="229"/>
      <c r="D162" s="213" t="s">
        <v>205</v>
      </c>
      <c r="E162" s="230" t="s">
        <v>1</v>
      </c>
      <c r="F162" s="231" t="s">
        <v>209</v>
      </c>
      <c r="G162" s="229"/>
      <c r="H162" s="232">
        <v>5.7960000000000003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AT162" s="238" t="s">
        <v>205</v>
      </c>
      <c r="AU162" s="238" t="s">
        <v>92</v>
      </c>
      <c r="AV162" s="13" t="s">
        <v>107</v>
      </c>
      <c r="AW162" s="13" t="s">
        <v>38</v>
      </c>
      <c r="AX162" s="13" t="s">
        <v>21</v>
      </c>
      <c r="AY162" s="238" t="s">
        <v>151</v>
      </c>
    </row>
    <row r="163" spans="1:65" s="2" customFormat="1" ht="21.75" customHeight="1">
      <c r="A163" s="34"/>
      <c r="B163" s="35"/>
      <c r="C163" s="200" t="s">
        <v>222</v>
      </c>
      <c r="D163" s="200" t="s">
        <v>152</v>
      </c>
      <c r="E163" s="201" t="s">
        <v>1442</v>
      </c>
      <c r="F163" s="202" t="s">
        <v>1443</v>
      </c>
      <c r="G163" s="203" t="s">
        <v>319</v>
      </c>
      <c r="H163" s="204">
        <v>6.88</v>
      </c>
      <c r="I163" s="205"/>
      <c r="J163" s="206">
        <f>ROUND(I163*H163,2)</f>
        <v>0</v>
      </c>
      <c r="K163" s="202" t="s">
        <v>156</v>
      </c>
      <c r="L163" s="39"/>
      <c r="M163" s="207" t="s">
        <v>1</v>
      </c>
      <c r="N163" s="208" t="s">
        <v>49</v>
      </c>
      <c r="O163" s="71"/>
      <c r="P163" s="209">
        <f>O163*H163</f>
        <v>0</v>
      </c>
      <c r="Q163" s="209">
        <v>6.3200000000000001E-3</v>
      </c>
      <c r="R163" s="209">
        <f>Q163*H163</f>
        <v>4.3481600000000002E-2</v>
      </c>
      <c r="S163" s="209">
        <v>0</v>
      </c>
      <c r="T163" s="210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1" t="s">
        <v>107</v>
      </c>
      <c r="AT163" s="211" t="s">
        <v>152</v>
      </c>
      <c r="AU163" s="211" t="s">
        <v>92</v>
      </c>
      <c r="AY163" s="17" t="s">
        <v>151</v>
      </c>
      <c r="BE163" s="212">
        <f>IF(N163="základní",J163,0)</f>
        <v>0</v>
      </c>
      <c r="BF163" s="212">
        <f>IF(N163="snížená",J163,0)</f>
        <v>0</v>
      </c>
      <c r="BG163" s="212">
        <f>IF(N163="zákl. přenesená",J163,0)</f>
        <v>0</v>
      </c>
      <c r="BH163" s="212">
        <f>IF(N163="sníž. přenesená",J163,0)</f>
        <v>0</v>
      </c>
      <c r="BI163" s="212">
        <f>IF(N163="nulová",J163,0)</f>
        <v>0</v>
      </c>
      <c r="BJ163" s="17" t="s">
        <v>21</v>
      </c>
      <c r="BK163" s="212">
        <f>ROUND(I163*H163,2)</f>
        <v>0</v>
      </c>
      <c r="BL163" s="17" t="s">
        <v>107</v>
      </c>
      <c r="BM163" s="211" t="s">
        <v>1444</v>
      </c>
    </row>
    <row r="164" spans="1:65" s="12" customFormat="1">
      <c r="B164" s="217"/>
      <c r="C164" s="218"/>
      <c r="D164" s="213" t="s">
        <v>205</v>
      </c>
      <c r="E164" s="219" t="s">
        <v>1</v>
      </c>
      <c r="F164" s="220" t="s">
        <v>1445</v>
      </c>
      <c r="G164" s="218"/>
      <c r="H164" s="221">
        <v>6.88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205</v>
      </c>
      <c r="AU164" s="227" t="s">
        <v>92</v>
      </c>
      <c r="AV164" s="12" t="s">
        <v>92</v>
      </c>
      <c r="AW164" s="12" t="s">
        <v>38</v>
      </c>
      <c r="AX164" s="12" t="s">
        <v>84</v>
      </c>
      <c r="AY164" s="227" t="s">
        <v>151</v>
      </c>
    </row>
    <row r="165" spans="1:65" s="13" customFormat="1">
      <c r="B165" s="228"/>
      <c r="C165" s="229"/>
      <c r="D165" s="213" t="s">
        <v>205</v>
      </c>
      <c r="E165" s="230" t="s">
        <v>1</v>
      </c>
      <c r="F165" s="231" t="s">
        <v>209</v>
      </c>
      <c r="G165" s="229"/>
      <c r="H165" s="232">
        <v>6.88</v>
      </c>
      <c r="I165" s="233"/>
      <c r="J165" s="229"/>
      <c r="K165" s="229"/>
      <c r="L165" s="234"/>
      <c r="M165" s="235"/>
      <c r="N165" s="236"/>
      <c r="O165" s="236"/>
      <c r="P165" s="236"/>
      <c r="Q165" s="236"/>
      <c r="R165" s="236"/>
      <c r="S165" s="236"/>
      <c r="T165" s="237"/>
      <c r="AT165" s="238" t="s">
        <v>205</v>
      </c>
      <c r="AU165" s="238" t="s">
        <v>92</v>
      </c>
      <c r="AV165" s="13" t="s">
        <v>107</v>
      </c>
      <c r="AW165" s="13" t="s">
        <v>38</v>
      </c>
      <c r="AX165" s="13" t="s">
        <v>21</v>
      </c>
      <c r="AY165" s="238" t="s">
        <v>151</v>
      </c>
    </row>
    <row r="166" spans="1:65" s="11" customFormat="1" ht="22.8" customHeight="1">
      <c r="B166" s="186"/>
      <c r="C166" s="187"/>
      <c r="D166" s="188" t="s">
        <v>83</v>
      </c>
      <c r="E166" s="249" t="s">
        <v>110</v>
      </c>
      <c r="F166" s="249" t="s">
        <v>562</v>
      </c>
      <c r="G166" s="187"/>
      <c r="H166" s="187"/>
      <c r="I166" s="190"/>
      <c r="J166" s="250">
        <f>BK166</f>
        <v>0</v>
      </c>
      <c r="K166" s="187"/>
      <c r="L166" s="192"/>
      <c r="M166" s="193"/>
      <c r="N166" s="194"/>
      <c r="O166" s="194"/>
      <c r="P166" s="195">
        <f>SUM(P167:P175)</f>
        <v>0</v>
      </c>
      <c r="Q166" s="194"/>
      <c r="R166" s="195">
        <f>SUM(R167:R175)</f>
        <v>12.079759999999998</v>
      </c>
      <c r="S166" s="194"/>
      <c r="T166" s="196">
        <f>SUM(T167:T175)</f>
        <v>0</v>
      </c>
      <c r="AR166" s="197" t="s">
        <v>21</v>
      </c>
      <c r="AT166" s="198" t="s">
        <v>83</v>
      </c>
      <c r="AU166" s="198" t="s">
        <v>21</v>
      </c>
      <c r="AY166" s="197" t="s">
        <v>151</v>
      </c>
      <c r="BK166" s="199">
        <f>SUM(BK167:BK175)</f>
        <v>0</v>
      </c>
    </row>
    <row r="167" spans="1:65" s="2" customFormat="1" ht="16.5" customHeight="1">
      <c r="A167" s="34"/>
      <c r="B167" s="35"/>
      <c r="C167" s="200" t="s">
        <v>8</v>
      </c>
      <c r="D167" s="200" t="s">
        <v>152</v>
      </c>
      <c r="E167" s="201" t="s">
        <v>1446</v>
      </c>
      <c r="F167" s="202" t="s">
        <v>1447</v>
      </c>
      <c r="G167" s="203" t="s">
        <v>319</v>
      </c>
      <c r="H167" s="204">
        <v>42.4</v>
      </c>
      <c r="I167" s="205"/>
      <c r="J167" s="206">
        <f>ROUND(I167*H167,2)</f>
        <v>0</v>
      </c>
      <c r="K167" s="202" t="s">
        <v>156</v>
      </c>
      <c r="L167" s="39"/>
      <c r="M167" s="207" t="s">
        <v>1</v>
      </c>
      <c r="N167" s="208" t="s">
        <v>49</v>
      </c>
      <c r="O167" s="71"/>
      <c r="P167" s="209">
        <f>O167*H167</f>
        <v>0</v>
      </c>
      <c r="Q167" s="209">
        <v>0</v>
      </c>
      <c r="R167" s="209">
        <f>Q167*H167</f>
        <v>0</v>
      </c>
      <c r="S167" s="209">
        <v>0</v>
      </c>
      <c r="T167" s="210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1" t="s">
        <v>107</v>
      </c>
      <c r="AT167" s="211" t="s">
        <v>152</v>
      </c>
      <c r="AU167" s="211" t="s">
        <v>92</v>
      </c>
      <c r="AY167" s="17" t="s">
        <v>151</v>
      </c>
      <c r="BE167" s="212">
        <f>IF(N167="základní",J167,0)</f>
        <v>0</v>
      </c>
      <c r="BF167" s="212">
        <f>IF(N167="snížená",J167,0)</f>
        <v>0</v>
      </c>
      <c r="BG167" s="212">
        <f>IF(N167="zákl. přenesená",J167,0)</f>
        <v>0</v>
      </c>
      <c r="BH167" s="212">
        <f>IF(N167="sníž. přenesená",J167,0)</f>
        <v>0</v>
      </c>
      <c r="BI167" s="212">
        <f>IF(N167="nulová",J167,0)</f>
        <v>0</v>
      </c>
      <c r="BJ167" s="17" t="s">
        <v>21</v>
      </c>
      <c r="BK167" s="212">
        <f>ROUND(I167*H167,2)</f>
        <v>0</v>
      </c>
      <c r="BL167" s="17" t="s">
        <v>107</v>
      </c>
      <c r="BM167" s="211" t="s">
        <v>1448</v>
      </c>
    </row>
    <row r="168" spans="1:65" s="12" customFormat="1">
      <c r="B168" s="217"/>
      <c r="C168" s="218"/>
      <c r="D168" s="213" t="s">
        <v>205</v>
      </c>
      <c r="E168" s="219" t="s">
        <v>1</v>
      </c>
      <c r="F168" s="220" t="s">
        <v>1449</v>
      </c>
      <c r="G168" s="218"/>
      <c r="H168" s="221">
        <v>42.4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205</v>
      </c>
      <c r="AU168" s="227" t="s">
        <v>92</v>
      </c>
      <c r="AV168" s="12" t="s">
        <v>92</v>
      </c>
      <c r="AW168" s="12" t="s">
        <v>38</v>
      </c>
      <c r="AX168" s="12" t="s">
        <v>84</v>
      </c>
      <c r="AY168" s="227" t="s">
        <v>151</v>
      </c>
    </row>
    <row r="169" spans="1:65" s="13" customFormat="1">
      <c r="B169" s="228"/>
      <c r="C169" s="229"/>
      <c r="D169" s="213" t="s">
        <v>205</v>
      </c>
      <c r="E169" s="230" t="s">
        <v>1</v>
      </c>
      <c r="F169" s="231" t="s">
        <v>209</v>
      </c>
      <c r="G169" s="229"/>
      <c r="H169" s="232">
        <v>42.4</v>
      </c>
      <c r="I169" s="233"/>
      <c r="J169" s="229"/>
      <c r="K169" s="229"/>
      <c r="L169" s="234"/>
      <c r="M169" s="235"/>
      <c r="N169" s="236"/>
      <c r="O169" s="236"/>
      <c r="P169" s="236"/>
      <c r="Q169" s="236"/>
      <c r="R169" s="236"/>
      <c r="S169" s="236"/>
      <c r="T169" s="237"/>
      <c r="AT169" s="238" t="s">
        <v>205</v>
      </c>
      <c r="AU169" s="238" t="s">
        <v>92</v>
      </c>
      <c r="AV169" s="13" t="s">
        <v>107</v>
      </c>
      <c r="AW169" s="13" t="s">
        <v>38</v>
      </c>
      <c r="AX169" s="13" t="s">
        <v>21</v>
      </c>
      <c r="AY169" s="238" t="s">
        <v>151</v>
      </c>
    </row>
    <row r="170" spans="1:65" s="2" customFormat="1" ht="21.75" customHeight="1">
      <c r="A170" s="34"/>
      <c r="B170" s="35"/>
      <c r="C170" s="200" t="s">
        <v>232</v>
      </c>
      <c r="D170" s="200" t="s">
        <v>152</v>
      </c>
      <c r="E170" s="201" t="s">
        <v>1450</v>
      </c>
      <c r="F170" s="202" t="s">
        <v>1451</v>
      </c>
      <c r="G170" s="203" t="s">
        <v>319</v>
      </c>
      <c r="H170" s="204">
        <v>42.4</v>
      </c>
      <c r="I170" s="205"/>
      <c r="J170" s="206">
        <f>ROUND(I170*H170,2)</f>
        <v>0</v>
      </c>
      <c r="K170" s="202" t="s">
        <v>156</v>
      </c>
      <c r="L170" s="39"/>
      <c r="M170" s="207" t="s">
        <v>1</v>
      </c>
      <c r="N170" s="208" t="s">
        <v>49</v>
      </c>
      <c r="O170" s="71"/>
      <c r="P170" s="209">
        <f>O170*H170</f>
        <v>0</v>
      </c>
      <c r="Q170" s="209">
        <v>0.10362</v>
      </c>
      <c r="R170" s="209">
        <f>Q170*H170</f>
        <v>4.3934879999999996</v>
      </c>
      <c r="S170" s="209">
        <v>0</v>
      </c>
      <c r="T170" s="210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1" t="s">
        <v>107</v>
      </c>
      <c r="AT170" s="211" t="s">
        <v>152</v>
      </c>
      <c r="AU170" s="211" t="s">
        <v>92</v>
      </c>
      <c r="AY170" s="17" t="s">
        <v>151</v>
      </c>
      <c r="BE170" s="212">
        <f>IF(N170="základní",J170,0)</f>
        <v>0</v>
      </c>
      <c r="BF170" s="212">
        <f>IF(N170="snížená",J170,0)</f>
        <v>0</v>
      </c>
      <c r="BG170" s="212">
        <f>IF(N170="zákl. přenesená",J170,0)</f>
        <v>0</v>
      </c>
      <c r="BH170" s="212">
        <f>IF(N170="sníž. přenesená",J170,0)</f>
        <v>0</v>
      </c>
      <c r="BI170" s="212">
        <f>IF(N170="nulová",J170,0)</f>
        <v>0</v>
      </c>
      <c r="BJ170" s="17" t="s">
        <v>21</v>
      </c>
      <c r="BK170" s="212">
        <f>ROUND(I170*H170,2)</f>
        <v>0</v>
      </c>
      <c r="BL170" s="17" t="s">
        <v>107</v>
      </c>
      <c r="BM170" s="211" t="s">
        <v>1452</v>
      </c>
    </row>
    <row r="171" spans="1:65" s="12" customFormat="1">
      <c r="B171" s="217"/>
      <c r="C171" s="218"/>
      <c r="D171" s="213" t="s">
        <v>205</v>
      </c>
      <c r="E171" s="219" t="s">
        <v>1</v>
      </c>
      <c r="F171" s="220" t="s">
        <v>1449</v>
      </c>
      <c r="G171" s="218"/>
      <c r="H171" s="221">
        <v>42.4</v>
      </c>
      <c r="I171" s="222"/>
      <c r="J171" s="218"/>
      <c r="K171" s="218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205</v>
      </c>
      <c r="AU171" s="227" t="s">
        <v>92</v>
      </c>
      <c r="AV171" s="12" t="s">
        <v>92</v>
      </c>
      <c r="AW171" s="12" t="s">
        <v>38</v>
      </c>
      <c r="AX171" s="12" t="s">
        <v>84</v>
      </c>
      <c r="AY171" s="227" t="s">
        <v>151</v>
      </c>
    </row>
    <row r="172" spans="1:65" s="13" customFormat="1">
      <c r="B172" s="228"/>
      <c r="C172" s="229"/>
      <c r="D172" s="213" t="s">
        <v>205</v>
      </c>
      <c r="E172" s="230" t="s">
        <v>1</v>
      </c>
      <c r="F172" s="231" t="s">
        <v>209</v>
      </c>
      <c r="G172" s="229"/>
      <c r="H172" s="232">
        <v>42.4</v>
      </c>
      <c r="I172" s="233"/>
      <c r="J172" s="229"/>
      <c r="K172" s="229"/>
      <c r="L172" s="234"/>
      <c r="M172" s="235"/>
      <c r="N172" s="236"/>
      <c r="O172" s="236"/>
      <c r="P172" s="236"/>
      <c r="Q172" s="236"/>
      <c r="R172" s="236"/>
      <c r="S172" s="236"/>
      <c r="T172" s="237"/>
      <c r="AT172" s="238" t="s">
        <v>205</v>
      </c>
      <c r="AU172" s="238" t="s">
        <v>92</v>
      </c>
      <c r="AV172" s="13" t="s">
        <v>107</v>
      </c>
      <c r="AW172" s="13" t="s">
        <v>38</v>
      </c>
      <c r="AX172" s="13" t="s">
        <v>21</v>
      </c>
      <c r="AY172" s="238" t="s">
        <v>151</v>
      </c>
    </row>
    <row r="173" spans="1:65" s="2" customFormat="1" ht="16.5" customHeight="1">
      <c r="A173" s="34"/>
      <c r="B173" s="35"/>
      <c r="C173" s="265" t="s">
        <v>236</v>
      </c>
      <c r="D173" s="265" t="s">
        <v>532</v>
      </c>
      <c r="E173" s="266" t="s">
        <v>604</v>
      </c>
      <c r="F173" s="267" t="s">
        <v>605</v>
      </c>
      <c r="G173" s="268" t="s">
        <v>319</v>
      </c>
      <c r="H173" s="269">
        <v>43.671999999999997</v>
      </c>
      <c r="I173" s="270"/>
      <c r="J173" s="271">
        <f>ROUND(I173*H173,2)</f>
        <v>0</v>
      </c>
      <c r="K173" s="267" t="s">
        <v>156</v>
      </c>
      <c r="L173" s="272"/>
      <c r="M173" s="273" t="s">
        <v>1</v>
      </c>
      <c r="N173" s="274" t="s">
        <v>49</v>
      </c>
      <c r="O173" s="71"/>
      <c r="P173" s="209">
        <f>O173*H173</f>
        <v>0</v>
      </c>
      <c r="Q173" s="209">
        <v>0.17599999999999999</v>
      </c>
      <c r="R173" s="209">
        <f>Q173*H173</f>
        <v>7.6862719999999989</v>
      </c>
      <c r="S173" s="209">
        <v>0</v>
      </c>
      <c r="T173" s="210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1" t="s">
        <v>119</v>
      </c>
      <c r="AT173" s="211" t="s">
        <v>532</v>
      </c>
      <c r="AU173" s="211" t="s">
        <v>92</v>
      </c>
      <c r="AY173" s="17" t="s">
        <v>151</v>
      </c>
      <c r="BE173" s="212">
        <f>IF(N173="základní",J173,0)</f>
        <v>0</v>
      </c>
      <c r="BF173" s="212">
        <f>IF(N173="snížená",J173,0)</f>
        <v>0</v>
      </c>
      <c r="BG173" s="212">
        <f>IF(N173="zákl. přenesená",J173,0)</f>
        <v>0</v>
      </c>
      <c r="BH173" s="212">
        <f>IF(N173="sníž. přenesená",J173,0)</f>
        <v>0</v>
      </c>
      <c r="BI173" s="212">
        <f>IF(N173="nulová",J173,0)</f>
        <v>0</v>
      </c>
      <c r="BJ173" s="17" t="s">
        <v>21</v>
      </c>
      <c r="BK173" s="212">
        <f>ROUND(I173*H173,2)</f>
        <v>0</v>
      </c>
      <c r="BL173" s="17" t="s">
        <v>107</v>
      </c>
      <c r="BM173" s="211" t="s">
        <v>1453</v>
      </c>
    </row>
    <row r="174" spans="1:65" s="12" customFormat="1">
      <c r="B174" s="217"/>
      <c r="C174" s="218"/>
      <c r="D174" s="213" t="s">
        <v>205</v>
      </c>
      <c r="E174" s="219" t="s">
        <v>1</v>
      </c>
      <c r="F174" s="220" t="s">
        <v>1454</v>
      </c>
      <c r="G174" s="218"/>
      <c r="H174" s="221">
        <v>43.671999999999997</v>
      </c>
      <c r="I174" s="222"/>
      <c r="J174" s="218"/>
      <c r="K174" s="218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205</v>
      </c>
      <c r="AU174" s="227" t="s">
        <v>92</v>
      </c>
      <c r="AV174" s="12" t="s">
        <v>92</v>
      </c>
      <c r="AW174" s="12" t="s">
        <v>38</v>
      </c>
      <c r="AX174" s="12" t="s">
        <v>84</v>
      </c>
      <c r="AY174" s="227" t="s">
        <v>151</v>
      </c>
    </row>
    <row r="175" spans="1:65" s="13" customFormat="1">
      <c r="B175" s="228"/>
      <c r="C175" s="229"/>
      <c r="D175" s="213" t="s">
        <v>205</v>
      </c>
      <c r="E175" s="230" t="s">
        <v>1</v>
      </c>
      <c r="F175" s="231" t="s">
        <v>209</v>
      </c>
      <c r="G175" s="229"/>
      <c r="H175" s="232">
        <v>43.671999999999997</v>
      </c>
      <c r="I175" s="233"/>
      <c r="J175" s="229"/>
      <c r="K175" s="229"/>
      <c r="L175" s="234"/>
      <c r="M175" s="235"/>
      <c r="N175" s="236"/>
      <c r="O175" s="236"/>
      <c r="P175" s="236"/>
      <c r="Q175" s="236"/>
      <c r="R175" s="236"/>
      <c r="S175" s="236"/>
      <c r="T175" s="237"/>
      <c r="AT175" s="238" t="s">
        <v>205</v>
      </c>
      <c r="AU175" s="238" t="s">
        <v>92</v>
      </c>
      <c r="AV175" s="13" t="s">
        <v>107</v>
      </c>
      <c r="AW175" s="13" t="s">
        <v>38</v>
      </c>
      <c r="AX175" s="13" t="s">
        <v>21</v>
      </c>
      <c r="AY175" s="238" t="s">
        <v>151</v>
      </c>
    </row>
    <row r="176" spans="1:65" s="11" customFormat="1" ht="22.8" customHeight="1">
      <c r="B176" s="186"/>
      <c r="C176" s="187"/>
      <c r="D176" s="188" t="s">
        <v>83</v>
      </c>
      <c r="E176" s="249" t="s">
        <v>122</v>
      </c>
      <c r="F176" s="249" t="s">
        <v>404</v>
      </c>
      <c r="G176" s="187"/>
      <c r="H176" s="187"/>
      <c r="I176" s="190"/>
      <c r="J176" s="250">
        <f>BK176</f>
        <v>0</v>
      </c>
      <c r="K176" s="187"/>
      <c r="L176" s="192"/>
      <c r="M176" s="193"/>
      <c r="N176" s="194"/>
      <c r="O176" s="194"/>
      <c r="P176" s="195">
        <f>SUM(P177:P184)</f>
        <v>0</v>
      </c>
      <c r="Q176" s="194"/>
      <c r="R176" s="195">
        <f>SUM(R177:R184)</f>
        <v>6.0580800000000004</v>
      </c>
      <c r="S176" s="194"/>
      <c r="T176" s="196">
        <f>SUM(T177:T184)</f>
        <v>0</v>
      </c>
      <c r="AR176" s="197" t="s">
        <v>21</v>
      </c>
      <c r="AT176" s="198" t="s">
        <v>83</v>
      </c>
      <c r="AU176" s="198" t="s">
        <v>21</v>
      </c>
      <c r="AY176" s="197" t="s">
        <v>151</v>
      </c>
      <c r="BK176" s="199">
        <f>SUM(BK177:BK184)</f>
        <v>0</v>
      </c>
    </row>
    <row r="177" spans="1:65" s="2" customFormat="1" ht="21.75" customHeight="1">
      <c r="A177" s="34"/>
      <c r="B177" s="35"/>
      <c r="C177" s="200" t="s">
        <v>241</v>
      </c>
      <c r="D177" s="200" t="s">
        <v>152</v>
      </c>
      <c r="E177" s="201" t="s">
        <v>1455</v>
      </c>
      <c r="F177" s="202" t="s">
        <v>1456</v>
      </c>
      <c r="G177" s="203" t="s">
        <v>354</v>
      </c>
      <c r="H177" s="204">
        <v>25.2</v>
      </c>
      <c r="I177" s="205"/>
      <c r="J177" s="206">
        <f>ROUND(I177*H177,2)</f>
        <v>0</v>
      </c>
      <c r="K177" s="202" t="s">
        <v>196</v>
      </c>
      <c r="L177" s="39"/>
      <c r="M177" s="207" t="s">
        <v>1</v>
      </c>
      <c r="N177" s="208" t="s">
        <v>49</v>
      </c>
      <c r="O177" s="71"/>
      <c r="P177" s="209">
        <f>O177*H177</f>
        <v>0</v>
      </c>
      <c r="Q177" s="209">
        <v>0.15540000000000001</v>
      </c>
      <c r="R177" s="209">
        <f>Q177*H177</f>
        <v>3.91608</v>
      </c>
      <c r="S177" s="209">
        <v>0</v>
      </c>
      <c r="T177" s="210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1" t="s">
        <v>107</v>
      </c>
      <c r="AT177" s="211" t="s">
        <v>152</v>
      </c>
      <c r="AU177" s="211" t="s">
        <v>92</v>
      </c>
      <c r="AY177" s="17" t="s">
        <v>151</v>
      </c>
      <c r="BE177" s="212">
        <f>IF(N177="základní",J177,0)</f>
        <v>0</v>
      </c>
      <c r="BF177" s="212">
        <f>IF(N177="snížená",J177,0)</f>
        <v>0</v>
      </c>
      <c r="BG177" s="212">
        <f>IF(N177="zákl. přenesená",J177,0)</f>
        <v>0</v>
      </c>
      <c r="BH177" s="212">
        <f>IF(N177="sníž. přenesená",J177,0)</f>
        <v>0</v>
      </c>
      <c r="BI177" s="212">
        <f>IF(N177="nulová",J177,0)</f>
        <v>0</v>
      </c>
      <c r="BJ177" s="17" t="s">
        <v>21</v>
      </c>
      <c r="BK177" s="212">
        <f>ROUND(I177*H177,2)</f>
        <v>0</v>
      </c>
      <c r="BL177" s="17" t="s">
        <v>107</v>
      </c>
      <c r="BM177" s="211" t="s">
        <v>1457</v>
      </c>
    </row>
    <row r="178" spans="1:65" s="12" customFormat="1">
      <c r="B178" s="217"/>
      <c r="C178" s="218"/>
      <c r="D178" s="213" t="s">
        <v>205</v>
      </c>
      <c r="E178" s="219" t="s">
        <v>1</v>
      </c>
      <c r="F178" s="220" t="s">
        <v>1458</v>
      </c>
      <c r="G178" s="218"/>
      <c r="H178" s="221">
        <v>25.2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205</v>
      </c>
      <c r="AU178" s="227" t="s">
        <v>92</v>
      </c>
      <c r="AV178" s="12" t="s">
        <v>92</v>
      </c>
      <c r="AW178" s="12" t="s">
        <v>38</v>
      </c>
      <c r="AX178" s="12" t="s">
        <v>84</v>
      </c>
      <c r="AY178" s="227" t="s">
        <v>151</v>
      </c>
    </row>
    <row r="179" spans="1:65" s="13" customFormat="1">
      <c r="B179" s="228"/>
      <c r="C179" s="229"/>
      <c r="D179" s="213" t="s">
        <v>205</v>
      </c>
      <c r="E179" s="230" t="s">
        <v>1</v>
      </c>
      <c r="F179" s="231" t="s">
        <v>209</v>
      </c>
      <c r="G179" s="229"/>
      <c r="H179" s="232">
        <v>25.2</v>
      </c>
      <c r="I179" s="233"/>
      <c r="J179" s="229"/>
      <c r="K179" s="229"/>
      <c r="L179" s="234"/>
      <c r="M179" s="235"/>
      <c r="N179" s="236"/>
      <c r="O179" s="236"/>
      <c r="P179" s="236"/>
      <c r="Q179" s="236"/>
      <c r="R179" s="236"/>
      <c r="S179" s="236"/>
      <c r="T179" s="237"/>
      <c r="AT179" s="238" t="s">
        <v>205</v>
      </c>
      <c r="AU179" s="238" t="s">
        <v>92</v>
      </c>
      <c r="AV179" s="13" t="s">
        <v>107</v>
      </c>
      <c r="AW179" s="13" t="s">
        <v>38</v>
      </c>
      <c r="AX179" s="13" t="s">
        <v>21</v>
      </c>
      <c r="AY179" s="238" t="s">
        <v>151</v>
      </c>
    </row>
    <row r="180" spans="1:65" s="2" customFormat="1" ht="16.5" customHeight="1">
      <c r="A180" s="34"/>
      <c r="B180" s="35"/>
      <c r="C180" s="265" t="s">
        <v>246</v>
      </c>
      <c r="D180" s="265" t="s">
        <v>532</v>
      </c>
      <c r="E180" s="266" t="s">
        <v>1459</v>
      </c>
      <c r="F180" s="267" t="s">
        <v>1460</v>
      </c>
      <c r="G180" s="268" t="s">
        <v>354</v>
      </c>
      <c r="H180" s="269">
        <v>25.2</v>
      </c>
      <c r="I180" s="270"/>
      <c r="J180" s="271">
        <f>ROUND(I180*H180,2)</f>
        <v>0</v>
      </c>
      <c r="K180" s="267" t="s">
        <v>156</v>
      </c>
      <c r="L180" s="272"/>
      <c r="M180" s="273" t="s">
        <v>1</v>
      </c>
      <c r="N180" s="274" t="s">
        <v>49</v>
      </c>
      <c r="O180" s="71"/>
      <c r="P180" s="209">
        <f>O180*H180</f>
        <v>0</v>
      </c>
      <c r="Q180" s="209">
        <v>8.5000000000000006E-2</v>
      </c>
      <c r="R180" s="209">
        <f>Q180*H180</f>
        <v>2.1419999999999999</v>
      </c>
      <c r="S180" s="209">
        <v>0</v>
      </c>
      <c r="T180" s="210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1" t="s">
        <v>119</v>
      </c>
      <c r="AT180" s="211" t="s">
        <v>532</v>
      </c>
      <c r="AU180" s="211" t="s">
        <v>92</v>
      </c>
      <c r="AY180" s="17" t="s">
        <v>151</v>
      </c>
      <c r="BE180" s="212">
        <f>IF(N180="základní",J180,0)</f>
        <v>0</v>
      </c>
      <c r="BF180" s="212">
        <f>IF(N180="snížená",J180,0)</f>
        <v>0</v>
      </c>
      <c r="BG180" s="212">
        <f>IF(N180="zákl. přenesená",J180,0)</f>
        <v>0</v>
      </c>
      <c r="BH180" s="212">
        <f>IF(N180="sníž. přenesená",J180,0)</f>
        <v>0</v>
      </c>
      <c r="BI180" s="212">
        <f>IF(N180="nulová",J180,0)</f>
        <v>0</v>
      </c>
      <c r="BJ180" s="17" t="s">
        <v>21</v>
      </c>
      <c r="BK180" s="212">
        <f>ROUND(I180*H180,2)</f>
        <v>0</v>
      </c>
      <c r="BL180" s="17" t="s">
        <v>107</v>
      </c>
      <c r="BM180" s="211" t="s">
        <v>1461</v>
      </c>
    </row>
    <row r="181" spans="1:65" s="2" customFormat="1" ht="16.5" customHeight="1">
      <c r="A181" s="34"/>
      <c r="B181" s="35"/>
      <c r="C181" s="200" t="s">
        <v>250</v>
      </c>
      <c r="D181" s="200" t="s">
        <v>152</v>
      </c>
      <c r="E181" s="201" t="s">
        <v>1462</v>
      </c>
      <c r="F181" s="202" t="s">
        <v>1463</v>
      </c>
      <c r="G181" s="203" t="s">
        <v>203</v>
      </c>
      <c r="H181" s="204">
        <v>6</v>
      </c>
      <c r="I181" s="205"/>
      <c r="J181" s="206">
        <f>ROUND(I181*H181,2)</f>
        <v>0</v>
      </c>
      <c r="K181" s="202" t="s">
        <v>196</v>
      </c>
      <c r="L181" s="39"/>
      <c r="M181" s="207" t="s">
        <v>1</v>
      </c>
      <c r="N181" s="208" t="s">
        <v>49</v>
      </c>
      <c r="O181" s="71"/>
      <c r="P181" s="209">
        <f>O181*H181</f>
        <v>0</v>
      </c>
      <c r="Q181" s="209">
        <v>0</v>
      </c>
      <c r="R181" s="209">
        <f>Q181*H181</f>
        <v>0</v>
      </c>
      <c r="S181" s="209">
        <v>0</v>
      </c>
      <c r="T181" s="210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1" t="s">
        <v>107</v>
      </c>
      <c r="AT181" s="211" t="s">
        <v>152</v>
      </c>
      <c r="AU181" s="211" t="s">
        <v>92</v>
      </c>
      <c r="AY181" s="17" t="s">
        <v>151</v>
      </c>
      <c r="BE181" s="212">
        <f>IF(N181="základní",J181,0)</f>
        <v>0</v>
      </c>
      <c r="BF181" s="212">
        <f>IF(N181="snížená",J181,0)</f>
        <v>0</v>
      </c>
      <c r="BG181" s="212">
        <f>IF(N181="zákl. přenesená",J181,0)</f>
        <v>0</v>
      </c>
      <c r="BH181" s="212">
        <f>IF(N181="sníž. přenesená",J181,0)</f>
        <v>0</v>
      </c>
      <c r="BI181" s="212">
        <f>IF(N181="nulová",J181,0)</f>
        <v>0</v>
      </c>
      <c r="BJ181" s="17" t="s">
        <v>21</v>
      </c>
      <c r="BK181" s="212">
        <f>ROUND(I181*H181,2)</f>
        <v>0</v>
      </c>
      <c r="BL181" s="17" t="s">
        <v>107</v>
      </c>
      <c r="BM181" s="211" t="s">
        <v>1464</v>
      </c>
    </row>
    <row r="182" spans="1:65" s="15" customFormat="1" ht="20.399999999999999">
      <c r="B182" s="251"/>
      <c r="C182" s="252"/>
      <c r="D182" s="213" t="s">
        <v>205</v>
      </c>
      <c r="E182" s="253" t="s">
        <v>1</v>
      </c>
      <c r="F182" s="254" t="s">
        <v>1465</v>
      </c>
      <c r="G182" s="252"/>
      <c r="H182" s="253" t="s">
        <v>1</v>
      </c>
      <c r="I182" s="255"/>
      <c r="J182" s="252"/>
      <c r="K182" s="252"/>
      <c r="L182" s="256"/>
      <c r="M182" s="257"/>
      <c r="N182" s="258"/>
      <c r="O182" s="258"/>
      <c r="P182" s="258"/>
      <c r="Q182" s="258"/>
      <c r="R182" s="258"/>
      <c r="S182" s="258"/>
      <c r="T182" s="259"/>
      <c r="AT182" s="260" t="s">
        <v>205</v>
      </c>
      <c r="AU182" s="260" t="s">
        <v>92</v>
      </c>
      <c r="AV182" s="15" t="s">
        <v>21</v>
      </c>
      <c r="AW182" s="15" t="s">
        <v>38</v>
      </c>
      <c r="AX182" s="15" t="s">
        <v>84</v>
      </c>
      <c r="AY182" s="260" t="s">
        <v>151</v>
      </c>
    </row>
    <row r="183" spans="1:65" s="12" customFormat="1" ht="20.399999999999999">
      <c r="B183" s="217"/>
      <c r="C183" s="218"/>
      <c r="D183" s="213" t="s">
        <v>205</v>
      </c>
      <c r="E183" s="219" t="s">
        <v>1</v>
      </c>
      <c r="F183" s="220" t="s">
        <v>1466</v>
      </c>
      <c r="G183" s="218"/>
      <c r="H183" s="221">
        <v>6</v>
      </c>
      <c r="I183" s="222"/>
      <c r="J183" s="218"/>
      <c r="K183" s="218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205</v>
      </c>
      <c r="AU183" s="227" t="s">
        <v>92</v>
      </c>
      <c r="AV183" s="12" t="s">
        <v>92</v>
      </c>
      <c r="AW183" s="12" t="s">
        <v>38</v>
      </c>
      <c r="AX183" s="12" t="s">
        <v>84</v>
      </c>
      <c r="AY183" s="227" t="s">
        <v>151</v>
      </c>
    </row>
    <row r="184" spans="1:65" s="13" customFormat="1">
      <c r="B184" s="228"/>
      <c r="C184" s="229"/>
      <c r="D184" s="213" t="s">
        <v>205</v>
      </c>
      <c r="E184" s="230" t="s">
        <v>1</v>
      </c>
      <c r="F184" s="231" t="s">
        <v>209</v>
      </c>
      <c r="G184" s="229"/>
      <c r="H184" s="232">
        <v>6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AT184" s="238" t="s">
        <v>205</v>
      </c>
      <c r="AU184" s="238" t="s">
        <v>92</v>
      </c>
      <c r="AV184" s="13" t="s">
        <v>107</v>
      </c>
      <c r="AW184" s="13" t="s">
        <v>38</v>
      </c>
      <c r="AX184" s="13" t="s">
        <v>21</v>
      </c>
      <c r="AY184" s="238" t="s">
        <v>151</v>
      </c>
    </row>
    <row r="185" spans="1:65" s="11" customFormat="1" ht="22.8" customHeight="1">
      <c r="B185" s="186"/>
      <c r="C185" s="187"/>
      <c r="D185" s="188" t="s">
        <v>83</v>
      </c>
      <c r="E185" s="249" t="s">
        <v>485</v>
      </c>
      <c r="F185" s="249" t="s">
        <v>486</v>
      </c>
      <c r="G185" s="187"/>
      <c r="H185" s="187"/>
      <c r="I185" s="190"/>
      <c r="J185" s="250">
        <f>BK185</f>
        <v>0</v>
      </c>
      <c r="K185" s="187"/>
      <c r="L185" s="192"/>
      <c r="M185" s="193"/>
      <c r="N185" s="194"/>
      <c r="O185" s="194"/>
      <c r="P185" s="195">
        <f>P186</f>
        <v>0</v>
      </c>
      <c r="Q185" s="194"/>
      <c r="R185" s="195">
        <f>R186</f>
        <v>0</v>
      </c>
      <c r="S185" s="194"/>
      <c r="T185" s="196">
        <f>T186</f>
        <v>0</v>
      </c>
      <c r="AR185" s="197" t="s">
        <v>21</v>
      </c>
      <c r="AT185" s="198" t="s">
        <v>83</v>
      </c>
      <c r="AU185" s="198" t="s">
        <v>21</v>
      </c>
      <c r="AY185" s="197" t="s">
        <v>151</v>
      </c>
      <c r="BK185" s="199">
        <f>BK186</f>
        <v>0</v>
      </c>
    </row>
    <row r="186" spans="1:65" s="2" customFormat="1" ht="21.75" customHeight="1">
      <c r="A186" s="34"/>
      <c r="B186" s="35"/>
      <c r="C186" s="200" t="s">
        <v>7</v>
      </c>
      <c r="D186" s="200" t="s">
        <v>152</v>
      </c>
      <c r="E186" s="201" t="s">
        <v>487</v>
      </c>
      <c r="F186" s="202" t="s">
        <v>488</v>
      </c>
      <c r="G186" s="203" t="s">
        <v>394</v>
      </c>
      <c r="H186" s="204">
        <v>64.932000000000002</v>
      </c>
      <c r="I186" s="205"/>
      <c r="J186" s="206">
        <f>ROUND(I186*H186,2)</f>
        <v>0</v>
      </c>
      <c r="K186" s="202" t="s">
        <v>156</v>
      </c>
      <c r="L186" s="39"/>
      <c r="M186" s="261" t="s">
        <v>1</v>
      </c>
      <c r="N186" s="262" t="s">
        <v>49</v>
      </c>
      <c r="O186" s="241"/>
      <c r="P186" s="263">
        <f>O186*H186</f>
        <v>0</v>
      </c>
      <c r="Q186" s="263">
        <v>0</v>
      </c>
      <c r="R186" s="263">
        <f>Q186*H186</f>
        <v>0</v>
      </c>
      <c r="S186" s="263">
        <v>0</v>
      </c>
      <c r="T186" s="264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11" t="s">
        <v>107</v>
      </c>
      <c r="AT186" s="211" t="s">
        <v>152</v>
      </c>
      <c r="AU186" s="211" t="s">
        <v>92</v>
      </c>
      <c r="AY186" s="17" t="s">
        <v>151</v>
      </c>
      <c r="BE186" s="212">
        <f>IF(N186="základní",J186,0)</f>
        <v>0</v>
      </c>
      <c r="BF186" s="212">
        <f>IF(N186="snížená",J186,0)</f>
        <v>0</v>
      </c>
      <c r="BG186" s="212">
        <f>IF(N186="zákl. přenesená",J186,0)</f>
        <v>0</v>
      </c>
      <c r="BH186" s="212">
        <f>IF(N186="sníž. přenesená",J186,0)</f>
        <v>0</v>
      </c>
      <c r="BI186" s="212">
        <f>IF(N186="nulová",J186,0)</f>
        <v>0</v>
      </c>
      <c r="BJ186" s="17" t="s">
        <v>21</v>
      </c>
      <c r="BK186" s="212">
        <f>ROUND(I186*H186,2)</f>
        <v>0</v>
      </c>
      <c r="BL186" s="17" t="s">
        <v>107</v>
      </c>
      <c r="BM186" s="211" t="s">
        <v>1467</v>
      </c>
    </row>
    <row r="187" spans="1:65" s="2" customFormat="1" ht="6.9" customHeight="1">
      <c r="A187" s="34"/>
      <c r="B187" s="54"/>
      <c r="C187" s="55"/>
      <c r="D187" s="55"/>
      <c r="E187" s="55"/>
      <c r="F187" s="55"/>
      <c r="G187" s="55"/>
      <c r="H187" s="55"/>
      <c r="I187" s="158"/>
      <c r="J187" s="55"/>
      <c r="K187" s="55"/>
      <c r="L187" s="39"/>
      <c r="M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</row>
  </sheetData>
  <sheetProtection algorithmName="SHA-512" hashValue="igpsg9kyrrlCxTxSZsnQi/Zg3Rdu1xBsSrV3LQmG/gE9OLV2Tygem81n7LZJBKnsAQ/1jDc2/d7Z7StFbQVlLg==" saltValue="xOKtwuveHm0RQR3BO5a2FewkUqV862eB2V0vD5uGjHNsSJxv8E7YDJLZuxyo0mkvJUSJGQ9k0HfodVSEwq+keA==" spinCount="100000" sheet="1" objects="1" scenarios="1" formatColumns="0" formatRows="0" autoFilter="0"/>
  <autoFilter ref="C121:K186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7"/>
  <sheetViews>
    <sheetView showGridLines="0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115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15"/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91</v>
      </c>
    </row>
    <row r="3" spans="1:46" s="1" customFormat="1" ht="6.9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92</v>
      </c>
    </row>
    <row r="4" spans="1:46" s="1" customFormat="1" ht="24.9" customHeight="1">
      <c r="B4" s="20"/>
      <c r="D4" s="119" t="s">
        <v>125</v>
      </c>
      <c r="I4" s="115"/>
      <c r="L4" s="20"/>
      <c r="M4" s="120" t="s">
        <v>10</v>
      </c>
      <c r="AT4" s="17" t="s">
        <v>4</v>
      </c>
    </row>
    <row r="5" spans="1:46" s="1" customFormat="1" ht="6.9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3" t="str">
        <f>'Rekapitulace stavby'!K6</f>
        <v>Rekonstrukce ulice Malé Jablunkovské - 1.etapa</v>
      </c>
      <c r="F7" s="324"/>
      <c r="G7" s="324"/>
      <c r="H7" s="324"/>
      <c r="I7" s="115"/>
      <c r="L7" s="20"/>
    </row>
    <row r="8" spans="1:46" s="2" customFormat="1" ht="12" customHeight="1">
      <c r="A8" s="34"/>
      <c r="B8" s="39"/>
      <c r="C8" s="34"/>
      <c r="D8" s="121" t="s">
        <v>126</v>
      </c>
      <c r="E8" s="34"/>
      <c r="F8" s="34"/>
      <c r="G8" s="34"/>
      <c r="H8" s="34"/>
      <c r="I8" s="122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25" t="s">
        <v>127</v>
      </c>
      <c r="F9" s="326"/>
      <c r="G9" s="326"/>
      <c r="H9" s="326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21" t="s">
        <v>19</v>
      </c>
      <c r="E11" s="34"/>
      <c r="F11" s="110" t="s">
        <v>1</v>
      </c>
      <c r="G11" s="34"/>
      <c r="H11" s="34"/>
      <c r="I11" s="123" t="s">
        <v>20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1" t="s">
        <v>22</v>
      </c>
      <c r="E12" s="34"/>
      <c r="F12" s="110" t="s">
        <v>23</v>
      </c>
      <c r="G12" s="34"/>
      <c r="H12" s="34"/>
      <c r="I12" s="123" t="s">
        <v>24</v>
      </c>
      <c r="J12" s="124" t="str">
        <f>'Rekapitulace stavby'!AN8</f>
        <v>14. 1. 2020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122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28</v>
      </c>
      <c r="E14" s="34"/>
      <c r="F14" s="34"/>
      <c r="G14" s="34"/>
      <c r="H14" s="34"/>
      <c r="I14" s="123" t="s">
        <v>29</v>
      </c>
      <c r="J14" s="110" t="s">
        <v>30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">
        <v>31</v>
      </c>
      <c r="F15" s="34"/>
      <c r="G15" s="34"/>
      <c r="H15" s="34"/>
      <c r="I15" s="123" t="s">
        <v>32</v>
      </c>
      <c r="J15" s="110" t="s">
        <v>33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122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21" t="s">
        <v>34</v>
      </c>
      <c r="E17" s="34"/>
      <c r="F17" s="34"/>
      <c r="G17" s="34"/>
      <c r="H17" s="34"/>
      <c r="I17" s="123" t="s">
        <v>29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7" t="str">
        <f>'Rekapitulace stavby'!E14</f>
        <v>Vyplň údaj</v>
      </c>
      <c r="F18" s="328"/>
      <c r="G18" s="328"/>
      <c r="H18" s="328"/>
      <c r="I18" s="123" t="s">
        <v>32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122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21" t="s">
        <v>36</v>
      </c>
      <c r="E20" s="34"/>
      <c r="F20" s="34"/>
      <c r="G20" s="34"/>
      <c r="H20" s="34"/>
      <c r="I20" s="123" t="s">
        <v>29</v>
      </c>
      <c r="J20" s="110" t="s">
        <v>37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">
        <v>39</v>
      </c>
      <c r="F21" s="34"/>
      <c r="G21" s="34"/>
      <c r="H21" s="34"/>
      <c r="I21" s="123" t="s">
        <v>32</v>
      </c>
      <c r="J21" s="110" t="s">
        <v>40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122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21" t="s">
        <v>41</v>
      </c>
      <c r="E23" s="34"/>
      <c r="F23" s="34"/>
      <c r="G23" s="34"/>
      <c r="H23" s="34"/>
      <c r="I23" s="123" t="s">
        <v>29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23" t="s">
        <v>32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122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21" t="s">
        <v>43</v>
      </c>
      <c r="E26" s="34"/>
      <c r="F26" s="34"/>
      <c r="G26" s="34"/>
      <c r="H26" s="34"/>
      <c r="I26" s="122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5"/>
      <c r="B27" s="126"/>
      <c r="C27" s="125"/>
      <c r="D27" s="125"/>
      <c r="E27" s="329" t="s">
        <v>1</v>
      </c>
      <c r="F27" s="329"/>
      <c r="G27" s="329"/>
      <c r="H27" s="329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29"/>
      <c r="E29" s="129"/>
      <c r="F29" s="129"/>
      <c r="G29" s="129"/>
      <c r="H29" s="129"/>
      <c r="I29" s="130"/>
      <c r="J29" s="129"/>
      <c r="K29" s="12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31" t="s">
        <v>44</v>
      </c>
      <c r="E30" s="34"/>
      <c r="F30" s="34"/>
      <c r="G30" s="34"/>
      <c r="H30" s="34"/>
      <c r="I30" s="122"/>
      <c r="J30" s="132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33" t="s">
        <v>46</v>
      </c>
      <c r="G32" s="34"/>
      <c r="H32" s="34"/>
      <c r="I32" s="134" t="s">
        <v>45</v>
      </c>
      <c r="J32" s="133" t="s">
        <v>47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35" t="s">
        <v>48</v>
      </c>
      <c r="E33" s="121" t="s">
        <v>49</v>
      </c>
      <c r="F33" s="136">
        <f>ROUND((SUM(BE119:BE196)),  2)</f>
        <v>0</v>
      </c>
      <c r="G33" s="34"/>
      <c r="H33" s="34"/>
      <c r="I33" s="137">
        <v>0.21</v>
      </c>
      <c r="J33" s="136">
        <f>ROUND(((SUM(BE119:BE196))*I33),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21" t="s">
        <v>50</v>
      </c>
      <c r="F34" s="136">
        <f>ROUND((SUM(BF119:BF196)),  2)</f>
        <v>0</v>
      </c>
      <c r="G34" s="34"/>
      <c r="H34" s="34"/>
      <c r="I34" s="137">
        <v>0.15</v>
      </c>
      <c r="J34" s="136">
        <f>ROUND(((SUM(BF119:BF196))*I34),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21" t="s">
        <v>51</v>
      </c>
      <c r="F35" s="136">
        <f>ROUND((SUM(BG119:BG196)),  2)</f>
        <v>0</v>
      </c>
      <c r="G35" s="34"/>
      <c r="H35" s="34"/>
      <c r="I35" s="137">
        <v>0.21</v>
      </c>
      <c r="J35" s="136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21" t="s">
        <v>52</v>
      </c>
      <c r="F36" s="136">
        <f>ROUND((SUM(BH119:BH196)),  2)</f>
        <v>0</v>
      </c>
      <c r="G36" s="34"/>
      <c r="H36" s="34"/>
      <c r="I36" s="137">
        <v>0.15</v>
      </c>
      <c r="J36" s="136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21" t="s">
        <v>53</v>
      </c>
      <c r="F37" s="136">
        <f>ROUND((SUM(BI119:BI196)),  2)</f>
        <v>0</v>
      </c>
      <c r="G37" s="34"/>
      <c r="H37" s="34"/>
      <c r="I37" s="137">
        <v>0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122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8"/>
      <c r="D39" s="139" t="s">
        <v>54</v>
      </c>
      <c r="E39" s="140"/>
      <c r="F39" s="140"/>
      <c r="G39" s="141" t="s">
        <v>55</v>
      </c>
      <c r="H39" s="142" t="s">
        <v>56</v>
      </c>
      <c r="I39" s="143"/>
      <c r="J39" s="144">
        <f>SUM(J30:J37)</f>
        <v>0</v>
      </c>
      <c r="K39" s="145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" customHeight="1">
      <c r="B41" s="20"/>
      <c r="I41" s="115"/>
      <c r="L41" s="20"/>
    </row>
    <row r="42" spans="1:31" s="1" customFormat="1" ht="14.4" customHeight="1">
      <c r="B42" s="20"/>
      <c r="I42" s="115"/>
      <c r="L42" s="20"/>
    </row>
    <row r="43" spans="1:31" s="1" customFormat="1" ht="14.4" customHeight="1">
      <c r="B43" s="20"/>
      <c r="I43" s="115"/>
      <c r="L43" s="20"/>
    </row>
    <row r="44" spans="1:31" s="1" customFormat="1" ht="14.4" customHeight="1">
      <c r="B44" s="20"/>
      <c r="I44" s="115"/>
      <c r="L44" s="20"/>
    </row>
    <row r="45" spans="1:31" s="1" customFormat="1" ht="14.4" customHeight="1">
      <c r="B45" s="20"/>
      <c r="I45" s="115"/>
      <c r="L45" s="20"/>
    </row>
    <row r="46" spans="1:31" s="1" customFormat="1" ht="14.4" customHeight="1">
      <c r="B46" s="20"/>
      <c r="I46" s="115"/>
      <c r="L46" s="20"/>
    </row>
    <row r="47" spans="1:31" s="1" customFormat="1" ht="14.4" customHeight="1">
      <c r="B47" s="20"/>
      <c r="I47" s="115"/>
      <c r="L47" s="20"/>
    </row>
    <row r="48" spans="1:31" s="1" customFormat="1" ht="14.4" customHeight="1">
      <c r="B48" s="20"/>
      <c r="I48" s="115"/>
      <c r="L48" s="20"/>
    </row>
    <row r="49" spans="1:31" s="1" customFormat="1" ht="14.4" customHeight="1">
      <c r="B49" s="20"/>
      <c r="I49" s="115"/>
      <c r="L49" s="20"/>
    </row>
    <row r="50" spans="1:31" s="2" customFormat="1" ht="14.4" customHeight="1">
      <c r="B50" s="51"/>
      <c r="D50" s="146" t="s">
        <v>57</v>
      </c>
      <c r="E50" s="147"/>
      <c r="F50" s="147"/>
      <c r="G50" s="146" t="s">
        <v>58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4"/>
      <c r="B61" s="39"/>
      <c r="C61" s="34"/>
      <c r="D61" s="149" t="s">
        <v>59</v>
      </c>
      <c r="E61" s="150"/>
      <c r="F61" s="151" t="s">
        <v>60</v>
      </c>
      <c r="G61" s="149" t="s">
        <v>59</v>
      </c>
      <c r="H61" s="150"/>
      <c r="I61" s="152"/>
      <c r="J61" s="153" t="s">
        <v>60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4"/>
      <c r="B65" s="39"/>
      <c r="C65" s="34"/>
      <c r="D65" s="146" t="s">
        <v>61</v>
      </c>
      <c r="E65" s="154"/>
      <c r="F65" s="154"/>
      <c r="G65" s="146" t="s">
        <v>62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4"/>
      <c r="B76" s="39"/>
      <c r="C76" s="34"/>
      <c r="D76" s="149" t="s">
        <v>59</v>
      </c>
      <c r="E76" s="150"/>
      <c r="F76" s="151" t="s">
        <v>60</v>
      </c>
      <c r="G76" s="149" t="s">
        <v>59</v>
      </c>
      <c r="H76" s="150"/>
      <c r="I76" s="152"/>
      <c r="J76" s="153" t="s">
        <v>60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" customHeight="1">
      <c r="A82" s="34"/>
      <c r="B82" s="35"/>
      <c r="C82" s="23" t="s">
        <v>128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1" t="str">
        <f>E7</f>
        <v>Rekonstrukce ulice Malé Jablunkovské - 1.etapa</v>
      </c>
      <c r="F85" s="322"/>
      <c r="G85" s="322"/>
      <c r="H85" s="322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126</v>
      </c>
      <c r="D86" s="36"/>
      <c r="E86" s="36"/>
      <c r="F86" s="36"/>
      <c r="G86" s="36"/>
      <c r="H86" s="36"/>
      <c r="I86" s="122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12" t="str">
        <f>E9</f>
        <v>0 - Ostatní a vedlejší náklady</v>
      </c>
      <c r="F87" s="320"/>
      <c r="G87" s="320"/>
      <c r="H87" s="320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" customHeight="1">
      <c r="A88" s="34"/>
      <c r="B88" s="35"/>
      <c r="C88" s="36"/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22</v>
      </c>
      <c r="D89" s="36"/>
      <c r="E89" s="36"/>
      <c r="F89" s="27" t="str">
        <f>F12</f>
        <v>Třinec</v>
      </c>
      <c r="G89" s="36"/>
      <c r="H89" s="36"/>
      <c r="I89" s="123" t="s">
        <v>24</v>
      </c>
      <c r="J89" s="66" t="str">
        <f>IF(J12="","",J12)</f>
        <v>14. 1. 2020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65" customHeight="1">
      <c r="A91" s="34"/>
      <c r="B91" s="35"/>
      <c r="C91" s="29" t="s">
        <v>28</v>
      </c>
      <c r="D91" s="36"/>
      <c r="E91" s="36"/>
      <c r="F91" s="27" t="str">
        <f>E15</f>
        <v>Město Třinec</v>
      </c>
      <c r="G91" s="36"/>
      <c r="H91" s="36"/>
      <c r="I91" s="123" t="s">
        <v>36</v>
      </c>
      <c r="J91" s="32" t="str">
        <f>E21</f>
        <v>UDI MORAVA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15" customHeight="1">
      <c r="A92" s="34"/>
      <c r="B92" s="35"/>
      <c r="C92" s="29" t="s">
        <v>34</v>
      </c>
      <c r="D92" s="36"/>
      <c r="E92" s="36"/>
      <c r="F92" s="27" t="str">
        <f>IF(E18="","",E18)</f>
        <v>Vyplň údaj</v>
      </c>
      <c r="G92" s="36"/>
      <c r="H92" s="36"/>
      <c r="I92" s="123" t="s">
        <v>41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22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62" t="s">
        <v>129</v>
      </c>
      <c r="D94" s="163"/>
      <c r="E94" s="163"/>
      <c r="F94" s="163"/>
      <c r="G94" s="163"/>
      <c r="H94" s="163"/>
      <c r="I94" s="164"/>
      <c r="J94" s="165" t="s">
        <v>130</v>
      </c>
      <c r="K94" s="163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8" customHeight="1">
      <c r="A96" s="34"/>
      <c r="B96" s="35"/>
      <c r="C96" s="166" t="s">
        <v>131</v>
      </c>
      <c r="D96" s="36"/>
      <c r="E96" s="36"/>
      <c r="F96" s="36"/>
      <c r="G96" s="36"/>
      <c r="H96" s="36"/>
      <c r="I96" s="122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132</v>
      </c>
    </row>
    <row r="97" spans="1:31" s="9" customFormat="1" ht="24.9" customHeight="1">
      <c r="B97" s="167"/>
      <c r="C97" s="168"/>
      <c r="D97" s="169" t="s">
        <v>133</v>
      </c>
      <c r="E97" s="170"/>
      <c r="F97" s="170"/>
      <c r="G97" s="170"/>
      <c r="H97" s="170"/>
      <c r="I97" s="171"/>
      <c r="J97" s="172">
        <f>J120</f>
        <v>0</v>
      </c>
      <c r="K97" s="168"/>
      <c r="L97" s="173"/>
    </row>
    <row r="98" spans="1:31" s="9" customFormat="1" ht="24.9" customHeight="1">
      <c r="B98" s="167"/>
      <c r="C98" s="168"/>
      <c r="D98" s="169" t="s">
        <v>134</v>
      </c>
      <c r="E98" s="170"/>
      <c r="F98" s="170"/>
      <c r="G98" s="170"/>
      <c r="H98" s="170"/>
      <c r="I98" s="171"/>
      <c r="J98" s="172">
        <f>J138</f>
        <v>0</v>
      </c>
      <c r="K98" s="168"/>
      <c r="L98" s="173"/>
    </row>
    <row r="99" spans="1:31" s="9" customFormat="1" ht="24.9" customHeight="1">
      <c r="B99" s="167"/>
      <c r="C99" s="168"/>
      <c r="D99" s="169" t="s">
        <v>135</v>
      </c>
      <c r="E99" s="170"/>
      <c r="F99" s="170"/>
      <c r="G99" s="170"/>
      <c r="H99" s="170"/>
      <c r="I99" s="171"/>
      <c r="J99" s="172">
        <f>J192</f>
        <v>0</v>
      </c>
      <c r="K99" s="168"/>
      <c r="L99" s="173"/>
    </row>
    <row r="100" spans="1:31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122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" customHeight="1">
      <c r="A101" s="34"/>
      <c r="B101" s="54"/>
      <c r="C101" s="55"/>
      <c r="D101" s="55"/>
      <c r="E101" s="55"/>
      <c r="F101" s="55"/>
      <c r="G101" s="55"/>
      <c r="H101" s="55"/>
      <c r="I101" s="158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" customHeight="1">
      <c r="A105" s="34"/>
      <c r="B105" s="56"/>
      <c r="C105" s="57"/>
      <c r="D105" s="57"/>
      <c r="E105" s="57"/>
      <c r="F105" s="57"/>
      <c r="G105" s="57"/>
      <c r="H105" s="57"/>
      <c r="I105" s="161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" customHeight="1">
      <c r="A106" s="34"/>
      <c r="B106" s="35"/>
      <c r="C106" s="23" t="s">
        <v>136</v>
      </c>
      <c r="D106" s="36"/>
      <c r="E106" s="36"/>
      <c r="F106" s="36"/>
      <c r="G106" s="36"/>
      <c r="H106" s="36"/>
      <c r="I106" s="122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" customHeight="1">
      <c r="A107" s="34"/>
      <c r="B107" s="35"/>
      <c r="C107" s="36"/>
      <c r="D107" s="36"/>
      <c r="E107" s="36"/>
      <c r="F107" s="36"/>
      <c r="G107" s="36"/>
      <c r="H107" s="36"/>
      <c r="I107" s="122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122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321" t="str">
        <f>E7</f>
        <v>Rekonstrukce ulice Malé Jablunkovské - 1.etapa</v>
      </c>
      <c r="F109" s="322"/>
      <c r="G109" s="322"/>
      <c r="H109" s="322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126</v>
      </c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12" t="str">
        <f>E9</f>
        <v>0 - Ostatní a vedlejší náklady</v>
      </c>
      <c r="F111" s="320"/>
      <c r="G111" s="320"/>
      <c r="H111" s="320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" customHeight="1">
      <c r="A112" s="34"/>
      <c r="B112" s="35"/>
      <c r="C112" s="36"/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22</v>
      </c>
      <c r="D113" s="36"/>
      <c r="E113" s="36"/>
      <c r="F113" s="27" t="str">
        <f>F12</f>
        <v>Třinec</v>
      </c>
      <c r="G113" s="36"/>
      <c r="H113" s="36"/>
      <c r="I113" s="123" t="s">
        <v>24</v>
      </c>
      <c r="J113" s="66" t="str">
        <f>IF(J12="","",J12)</f>
        <v>14. 1. 2020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" customHeight="1">
      <c r="A114" s="34"/>
      <c r="B114" s="35"/>
      <c r="C114" s="36"/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25.65" customHeight="1">
      <c r="A115" s="34"/>
      <c r="B115" s="35"/>
      <c r="C115" s="29" t="s">
        <v>28</v>
      </c>
      <c r="D115" s="36"/>
      <c r="E115" s="36"/>
      <c r="F115" s="27" t="str">
        <f>E15</f>
        <v>Město Třinec</v>
      </c>
      <c r="G115" s="36"/>
      <c r="H115" s="36"/>
      <c r="I115" s="123" t="s">
        <v>36</v>
      </c>
      <c r="J115" s="32" t="str">
        <f>E21</f>
        <v>UDI MORAVA s.r.o.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15" customHeight="1">
      <c r="A116" s="34"/>
      <c r="B116" s="35"/>
      <c r="C116" s="29" t="s">
        <v>34</v>
      </c>
      <c r="D116" s="36"/>
      <c r="E116" s="36"/>
      <c r="F116" s="27" t="str">
        <f>IF(E18="","",E18)</f>
        <v>Vyplň údaj</v>
      </c>
      <c r="G116" s="36"/>
      <c r="H116" s="36"/>
      <c r="I116" s="123" t="s">
        <v>41</v>
      </c>
      <c r="J116" s="32" t="str">
        <f>E24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>
      <c r="A117" s="34"/>
      <c r="B117" s="35"/>
      <c r="C117" s="36"/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0" customFormat="1" ht="29.25" customHeight="1">
      <c r="A118" s="174"/>
      <c r="B118" s="175"/>
      <c r="C118" s="176" t="s">
        <v>137</v>
      </c>
      <c r="D118" s="177" t="s">
        <v>69</v>
      </c>
      <c r="E118" s="177" t="s">
        <v>65</v>
      </c>
      <c r="F118" s="177" t="s">
        <v>66</v>
      </c>
      <c r="G118" s="177" t="s">
        <v>138</v>
      </c>
      <c r="H118" s="177" t="s">
        <v>139</v>
      </c>
      <c r="I118" s="178" t="s">
        <v>140</v>
      </c>
      <c r="J118" s="177" t="s">
        <v>130</v>
      </c>
      <c r="K118" s="179" t="s">
        <v>141</v>
      </c>
      <c r="L118" s="180"/>
      <c r="M118" s="75" t="s">
        <v>1</v>
      </c>
      <c r="N118" s="76" t="s">
        <v>48</v>
      </c>
      <c r="O118" s="76" t="s">
        <v>142</v>
      </c>
      <c r="P118" s="76" t="s">
        <v>143</v>
      </c>
      <c r="Q118" s="76" t="s">
        <v>144</v>
      </c>
      <c r="R118" s="76" t="s">
        <v>145</v>
      </c>
      <c r="S118" s="76" t="s">
        <v>146</v>
      </c>
      <c r="T118" s="77" t="s">
        <v>147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8" customHeight="1">
      <c r="A119" s="34"/>
      <c r="B119" s="35"/>
      <c r="C119" s="82" t="s">
        <v>148</v>
      </c>
      <c r="D119" s="36"/>
      <c r="E119" s="36"/>
      <c r="F119" s="36"/>
      <c r="G119" s="36"/>
      <c r="H119" s="36"/>
      <c r="I119" s="122"/>
      <c r="J119" s="181">
        <f>BK119</f>
        <v>0</v>
      </c>
      <c r="K119" s="36"/>
      <c r="L119" s="39"/>
      <c r="M119" s="78"/>
      <c r="N119" s="182"/>
      <c r="O119" s="79"/>
      <c r="P119" s="183">
        <f>P120+P138+P192</f>
        <v>0</v>
      </c>
      <c r="Q119" s="79"/>
      <c r="R119" s="183">
        <f>R120+R138+R192</f>
        <v>0</v>
      </c>
      <c r="S119" s="79"/>
      <c r="T119" s="184">
        <f>T120+T138+T192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83</v>
      </c>
      <c r="AU119" s="17" t="s">
        <v>132</v>
      </c>
      <c r="BK119" s="185">
        <f>BK120+BK138+BK192</f>
        <v>0</v>
      </c>
    </row>
    <row r="120" spans="1:65" s="11" customFormat="1" ht="25.95" customHeight="1">
      <c r="B120" s="186"/>
      <c r="C120" s="187"/>
      <c r="D120" s="188" t="s">
        <v>83</v>
      </c>
      <c r="E120" s="189" t="s">
        <v>149</v>
      </c>
      <c r="F120" s="189" t="s">
        <v>150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SUM(P121:P137)</f>
        <v>0</v>
      </c>
      <c r="Q120" s="194"/>
      <c r="R120" s="195">
        <f>SUM(R121:R137)</f>
        <v>0</v>
      </c>
      <c r="S120" s="194"/>
      <c r="T120" s="196">
        <f>SUM(T121:T137)</f>
        <v>0</v>
      </c>
      <c r="AR120" s="197" t="s">
        <v>107</v>
      </c>
      <c r="AT120" s="198" t="s">
        <v>83</v>
      </c>
      <c r="AU120" s="198" t="s">
        <v>84</v>
      </c>
      <c r="AY120" s="197" t="s">
        <v>151</v>
      </c>
      <c r="BK120" s="199">
        <f>SUM(BK121:BK137)</f>
        <v>0</v>
      </c>
    </row>
    <row r="121" spans="1:65" s="2" customFormat="1" ht="16.5" customHeight="1">
      <c r="A121" s="34"/>
      <c r="B121" s="35"/>
      <c r="C121" s="200" t="s">
        <v>21</v>
      </c>
      <c r="D121" s="200" t="s">
        <v>152</v>
      </c>
      <c r="E121" s="201" t="s">
        <v>153</v>
      </c>
      <c r="F121" s="202" t="s">
        <v>154</v>
      </c>
      <c r="G121" s="203" t="s">
        <v>155</v>
      </c>
      <c r="H121" s="204">
        <v>1</v>
      </c>
      <c r="I121" s="205"/>
      <c r="J121" s="206">
        <f>ROUND(I121*H121,2)</f>
        <v>0</v>
      </c>
      <c r="K121" s="202" t="s">
        <v>156</v>
      </c>
      <c r="L121" s="39"/>
      <c r="M121" s="207" t="s">
        <v>1</v>
      </c>
      <c r="N121" s="208" t="s">
        <v>49</v>
      </c>
      <c r="O121" s="71"/>
      <c r="P121" s="209">
        <f>O121*H121</f>
        <v>0</v>
      </c>
      <c r="Q121" s="209">
        <v>0</v>
      </c>
      <c r="R121" s="209">
        <f>Q121*H121</f>
        <v>0</v>
      </c>
      <c r="S121" s="209">
        <v>0</v>
      </c>
      <c r="T121" s="21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1" t="s">
        <v>157</v>
      </c>
      <c r="AT121" s="211" t="s">
        <v>152</v>
      </c>
      <c r="AU121" s="211" t="s">
        <v>21</v>
      </c>
      <c r="AY121" s="17" t="s">
        <v>151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17" t="s">
        <v>21</v>
      </c>
      <c r="BK121" s="212">
        <f>ROUND(I121*H121,2)</f>
        <v>0</v>
      </c>
      <c r="BL121" s="17" t="s">
        <v>157</v>
      </c>
      <c r="BM121" s="211" t="s">
        <v>158</v>
      </c>
    </row>
    <row r="122" spans="1:65" s="2" customFormat="1" ht="19.2">
      <c r="A122" s="34"/>
      <c r="B122" s="35"/>
      <c r="C122" s="36"/>
      <c r="D122" s="213" t="s">
        <v>159</v>
      </c>
      <c r="E122" s="36"/>
      <c r="F122" s="214" t="s">
        <v>160</v>
      </c>
      <c r="G122" s="36"/>
      <c r="H122" s="36"/>
      <c r="I122" s="122"/>
      <c r="J122" s="36"/>
      <c r="K122" s="36"/>
      <c r="L122" s="39"/>
      <c r="M122" s="215"/>
      <c r="N122" s="216"/>
      <c r="O122" s="71"/>
      <c r="P122" s="71"/>
      <c r="Q122" s="71"/>
      <c r="R122" s="71"/>
      <c r="S122" s="71"/>
      <c r="T122" s="72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159</v>
      </c>
      <c r="AU122" s="17" t="s">
        <v>21</v>
      </c>
    </row>
    <row r="123" spans="1:65" s="2" customFormat="1" ht="16.5" customHeight="1">
      <c r="A123" s="34"/>
      <c r="B123" s="35"/>
      <c r="C123" s="200" t="s">
        <v>92</v>
      </c>
      <c r="D123" s="200" t="s">
        <v>152</v>
      </c>
      <c r="E123" s="201" t="s">
        <v>161</v>
      </c>
      <c r="F123" s="202" t="s">
        <v>162</v>
      </c>
      <c r="G123" s="203" t="s">
        <v>155</v>
      </c>
      <c r="H123" s="204">
        <v>1</v>
      </c>
      <c r="I123" s="205"/>
      <c r="J123" s="206">
        <f>ROUND(I123*H123,2)</f>
        <v>0</v>
      </c>
      <c r="K123" s="202" t="s">
        <v>156</v>
      </c>
      <c r="L123" s="39"/>
      <c r="M123" s="207" t="s">
        <v>1</v>
      </c>
      <c r="N123" s="208" t="s">
        <v>49</v>
      </c>
      <c r="O123" s="71"/>
      <c r="P123" s="209">
        <f>O123*H123</f>
        <v>0</v>
      </c>
      <c r="Q123" s="209">
        <v>0</v>
      </c>
      <c r="R123" s="209">
        <f>Q123*H123</f>
        <v>0</v>
      </c>
      <c r="S123" s="209">
        <v>0</v>
      </c>
      <c r="T123" s="21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1" t="s">
        <v>157</v>
      </c>
      <c r="AT123" s="211" t="s">
        <v>152</v>
      </c>
      <c r="AU123" s="211" t="s">
        <v>21</v>
      </c>
      <c r="AY123" s="17" t="s">
        <v>151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7" t="s">
        <v>21</v>
      </c>
      <c r="BK123" s="212">
        <f>ROUND(I123*H123,2)</f>
        <v>0</v>
      </c>
      <c r="BL123" s="17" t="s">
        <v>157</v>
      </c>
      <c r="BM123" s="211" t="s">
        <v>163</v>
      </c>
    </row>
    <row r="124" spans="1:65" s="2" customFormat="1" ht="16.5" customHeight="1">
      <c r="A124" s="34"/>
      <c r="B124" s="35"/>
      <c r="C124" s="200" t="s">
        <v>104</v>
      </c>
      <c r="D124" s="200" t="s">
        <v>152</v>
      </c>
      <c r="E124" s="201" t="s">
        <v>164</v>
      </c>
      <c r="F124" s="202" t="s">
        <v>165</v>
      </c>
      <c r="G124" s="203" t="s">
        <v>155</v>
      </c>
      <c r="H124" s="204">
        <v>1</v>
      </c>
      <c r="I124" s="205"/>
      <c r="J124" s="206">
        <f>ROUND(I124*H124,2)</f>
        <v>0</v>
      </c>
      <c r="K124" s="202" t="s">
        <v>156</v>
      </c>
      <c r="L124" s="39"/>
      <c r="M124" s="207" t="s">
        <v>1</v>
      </c>
      <c r="N124" s="208" t="s">
        <v>49</v>
      </c>
      <c r="O124" s="71"/>
      <c r="P124" s="209">
        <f>O124*H124</f>
        <v>0</v>
      </c>
      <c r="Q124" s="209">
        <v>0</v>
      </c>
      <c r="R124" s="209">
        <f>Q124*H124</f>
        <v>0</v>
      </c>
      <c r="S124" s="209">
        <v>0</v>
      </c>
      <c r="T124" s="21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1" t="s">
        <v>157</v>
      </c>
      <c r="AT124" s="211" t="s">
        <v>152</v>
      </c>
      <c r="AU124" s="211" t="s">
        <v>21</v>
      </c>
      <c r="AY124" s="17" t="s">
        <v>151</v>
      </c>
      <c r="BE124" s="212">
        <f>IF(N124="základní",J124,0)</f>
        <v>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17" t="s">
        <v>21</v>
      </c>
      <c r="BK124" s="212">
        <f>ROUND(I124*H124,2)</f>
        <v>0</v>
      </c>
      <c r="BL124" s="17" t="s">
        <v>157</v>
      </c>
      <c r="BM124" s="211" t="s">
        <v>166</v>
      </c>
    </row>
    <row r="125" spans="1:65" s="2" customFormat="1" ht="19.2">
      <c r="A125" s="34"/>
      <c r="B125" s="35"/>
      <c r="C125" s="36"/>
      <c r="D125" s="213" t="s">
        <v>159</v>
      </c>
      <c r="E125" s="36"/>
      <c r="F125" s="214" t="s">
        <v>167</v>
      </c>
      <c r="G125" s="36"/>
      <c r="H125" s="36"/>
      <c r="I125" s="122"/>
      <c r="J125" s="36"/>
      <c r="K125" s="36"/>
      <c r="L125" s="39"/>
      <c r="M125" s="215"/>
      <c r="N125" s="216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159</v>
      </c>
      <c r="AU125" s="17" t="s">
        <v>21</v>
      </c>
    </row>
    <row r="126" spans="1:65" s="2" customFormat="1" ht="16.5" customHeight="1">
      <c r="A126" s="34"/>
      <c r="B126" s="35"/>
      <c r="C126" s="200" t="s">
        <v>107</v>
      </c>
      <c r="D126" s="200" t="s">
        <v>152</v>
      </c>
      <c r="E126" s="201" t="s">
        <v>168</v>
      </c>
      <c r="F126" s="202" t="s">
        <v>165</v>
      </c>
      <c r="G126" s="203" t="s">
        <v>155</v>
      </c>
      <c r="H126" s="204">
        <v>1</v>
      </c>
      <c r="I126" s="205"/>
      <c r="J126" s="206">
        <f>ROUND(I126*H126,2)</f>
        <v>0</v>
      </c>
      <c r="K126" s="202" t="s">
        <v>156</v>
      </c>
      <c r="L126" s="39"/>
      <c r="M126" s="207" t="s">
        <v>1</v>
      </c>
      <c r="N126" s="208" t="s">
        <v>49</v>
      </c>
      <c r="O126" s="71"/>
      <c r="P126" s="209">
        <f>O126*H126</f>
        <v>0</v>
      </c>
      <c r="Q126" s="209">
        <v>0</v>
      </c>
      <c r="R126" s="209">
        <f>Q126*H126</f>
        <v>0</v>
      </c>
      <c r="S126" s="209">
        <v>0</v>
      </c>
      <c r="T126" s="21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1" t="s">
        <v>157</v>
      </c>
      <c r="AT126" s="211" t="s">
        <v>152</v>
      </c>
      <c r="AU126" s="211" t="s">
        <v>21</v>
      </c>
      <c r="AY126" s="17" t="s">
        <v>151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7" t="s">
        <v>21</v>
      </c>
      <c r="BK126" s="212">
        <f>ROUND(I126*H126,2)</f>
        <v>0</v>
      </c>
      <c r="BL126" s="17" t="s">
        <v>157</v>
      </c>
      <c r="BM126" s="211" t="s">
        <v>169</v>
      </c>
    </row>
    <row r="127" spans="1:65" s="2" customFormat="1" ht="19.2">
      <c r="A127" s="34"/>
      <c r="B127" s="35"/>
      <c r="C127" s="36"/>
      <c r="D127" s="213" t="s">
        <v>159</v>
      </c>
      <c r="E127" s="36"/>
      <c r="F127" s="214" t="s">
        <v>170</v>
      </c>
      <c r="G127" s="36"/>
      <c r="H127" s="36"/>
      <c r="I127" s="122"/>
      <c r="J127" s="36"/>
      <c r="K127" s="36"/>
      <c r="L127" s="39"/>
      <c r="M127" s="215"/>
      <c r="N127" s="216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159</v>
      </c>
      <c r="AU127" s="17" t="s">
        <v>21</v>
      </c>
    </row>
    <row r="128" spans="1:65" s="2" customFormat="1" ht="16.5" customHeight="1">
      <c r="A128" s="34"/>
      <c r="B128" s="35"/>
      <c r="C128" s="200" t="s">
        <v>110</v>
      </c>
      <c r="D128" s="200" t="s">
        <v>152</v>
      </c>
      <c r="E128" s="201" t="s">
        <v>171</v>
      </c>
      <c r="F128" s="202" t="s">
        <v>172</v>
      </c>
      <c r="G128" s="203" t="s">
        <v>155</v>
      </c>
      <c r="H128" s="204">
        <v>1</v>
      </c>
      <c r="I128" s="205"/>
      <c r="J128" s="206">
        <f>ROUND(I128*H128,2)</f>
        <v>0</v>
      </c>
      <c r="K128" s="202" t="s">
        <v>156</v>
      </c>
      <c r="L128" s="39"/>
      <c r="M128" s="207" t="s">
        <v>1</v>
      </c>
      <c r="N128" s="208" t="s">
        <v>49</v>
      </c>
      <c r="O128" s="71"/>
      <c r="P128" s="209">
        <f>O128*H128</f>
        <v>0</v>
      </c>
      <c r="Q128" s="209">
        <v>0</v>
      </c>
      <c r="R128" s="209">
        <f>Q128*H128</f>
        <v>0</v>
      </c>
      <c r="S128" s="209">
        <v>0</v>
      </c>
      <c r="T128" s="21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1" t="s">
        <v>157</v>
      </c>
      <c r="AT128" s="211" t="s">
        <v>152</v>
      </c>
      <c r="AU128" s="211" t="s">
        <v>21</v>
      </c>
      <c r="AY128" s="17" t="s">
        <v>151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7" t="s">
        <v>21</v>
      </c>
      <c r="BK128" s="212">
        <f>ROUND(I128*H128,2)</f>
        <v>0</v>
      </c>
      <c r="BL128" s="17" t="s">
        <v>157</v>
      </c>
      <c r="BM128" s="211" t="s">
        <v>173</v>
      </c>
    </row>
    <row r="129" spans="1:65" s="2" customFormat="1" ht="19.2">
      <c r="A129" s="34"/>
      <c r="B129" s="35"/>
      <c r="C129" s="36"/>
      <c r="D129" s="213" t="s">
        <v>159</v>
      </c>
      <c r="E129" s="36"/>
      <c r="F129" s="214" t="s">
        <v>174</v>
      </c>
      <c r="G129" s="36"/>
      <c r="H129" s="36"/>
      <c r="I129" s="122"/>
      <c r="J129" s="36"/>
      <c r="K129" s="36"/>
      <c r="L129" s="39"/>
      <c r="M129" s="215"/>
      <c r="N129" s="216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159</v>
      </c>
      <c r="AU129" s="17" t="s">
        <v>21</v>
      </c>
    </row>
    <row r="130" spans="1:65" s="2" customFormat="1" ht="16.5" customHeight="1">
      <c r="A130" s="34"/>
      <c r="B130" s="35"/>
      <c r="C130" s="200" t="s">
        <v>113</v>
      </c>
      <c r="D130" s="200" t="s">
        <v>152</v>
      </c>
      <c r="E130" s="201" t="s">
        <v>175</v>
      </c>
      <c r="F130" s="202" t="s">
        <v>176</v>
      </c>
      <c r="G130" s="203" t="s">
        <v>155</v>
      </c>
      <c r="H130" s="204">
        <v>1</v>
      </c>
      <c r="I130" s="205"/>
      <c r="J130" s="206">
        <f>ROUND(I130*H130,2)</f>
        <v>0</v>
      </c>
      <c r="K130" s="202" t="s">
        <v>156</v>
      </c>
      <c r="L130" s="39"/>
      <c r="M130" s="207" t="s">
        <v>1</v>
      </c>
      <c r="N130" s="208" t="s">
        <v>49</v>
      </c>
      <c r="O130" s="71"/>
      <c r="P130" s="209">
        <f>O130*H130</f>
        <v>0</v>
      </c>
      <c r="Q130" s="209">
        <v>0</v>
      </c>
      <c r="R130" s="209">
        <f>Q130*H130</f>
        <v>0</v>
      </c>
      <c r="S130" s="209">
        <v>0</v>
      </c>
      <c r="T130" s="21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1" t="s">
        <v>157</v>
      </c>
      <c r="AT130" s="211" t="s">
        <v>152</v>
      </c>
      <c r="AU130" s="211" t="s">
        <v>21</v>
      </c>
      <c r="AY130" s="17" t="s">
        <v>151</v>
      </c>
      <c r="BE130" s="212">
        <f>IF(N130="základní",J130,0)</f>
        <v>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17" t="s">
        <v>21</v>
      </c>
      <c r="BK130" s="212">
        <f>ROUND(I130*H130,2)</f>
        <v>0</v>
      </c>
      <c r="BL130" s="17" t="s">
        <v>157</v>
      </c>
      <c r="BM130" s="211" t="s">
        <v>177</v>
      </c>
    </row>
    <row r="131" spans="1:65" s="2" customFormat="1" ht="28.8">
      <c r="A131" s="34"/>
      <c r="B131" s="35"/>
      <c r="C131" s="36"/>
      <c r="D131" s="213" t="s">
        <v>159</v>
      </c>
      <c r="E131" s="36"/>
      <c r="F131" s="214" t="s">
        <v>178</v>
      </c>
      <c r="G131" s="36"/>
      <c r="H131" s="36"/>
      <c r="I131" s="122"/>
      <c r="J131" s="36"/>
      <c r="K131" s="36"/>
      <c r="L131" s="39"/>
      <c r="M131" s="215"/>
      <c r="N131" s="216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159</v>
      </c>
      <c r="AU131" s="17" t="s">
        <v>21</v>
      </c>
    </row>
    <row r="132" spans="1:65" s="2" customFormat="1" ht="16.5" customHeight="1">
      <c r="A132" s="34"/>
      <c r="B132" s="35"/>
      <c r="C132" s="200" t="s">
        <v>116</v>
      </c>
      <c r="D132" s="200" t="s">
        <v>152</v>
      </c>
      <c r="E132" s="201" t="s">
        <v>179</v>
      </c>
      <c r="F132" s="202" t="s">
        <v>180</v>
      </c>
      <c r="G132" s="203" t="s">
        <v>181</v>
      </c>
      <c r="H132" s="204">
        <v>1</v>
      </c>
      <c r="I132" s="205"/>
      <c r="J132" s="206">
        <f>ROUND(I132*H132,2)</f>
        <v>0</v>
      </c>
      <c r="K132" s="202" t="s">
        <v>156</v>
      </c>
      <c r="L132" s="39"/>
      <c r="M132" s="207" t="s">
        <v>1</v>
      </c>
      <c r="N132" s="208" t="s">
        <v>49</v>
      </c>
      <c r="O132" s="71"/>
      <c r="P132" s="209">
        <f>O132*H132</f>
        <v>0</v>
      </c>
      <c r="Q132" s="209">
        <v>0</v>
      </c>
      <c r="R132" s="209">
        <f>Q132*H132</f>
        <v>0</v>
      </c>
      <c r="S132" s="209">
        <v>0</v>
      </c>
      <c r="T132" s="21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1" t="s">
        <v>157</v>
      </c>
      <c r="AT132" s="211" t="s">
        <v>152</v>
      </c>
      <c r="AU132" s="211" t="s">
        <v>21</v>
      </c>
      <c r="AY132" s="17" t="s">
        <v>151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7" t="s">
        <v>21</v>
      </c>
      <c r="BK132" s="212">
        <f>ROUND(I132*H132,2)</f>
        <v>0</v>
      </c>
      <c r="BL132" s="17" t="s">
        <v>157</v>
      </c>
      <c r="BM132" s="211" t="s">
        <v>182</v>
      </c>
    </row>
    <row r="133" spans="1:65" s="2" customFormat="1" ht="38.4">
      <c r="A133" s="34"/>
      <c r="B133" s="35"/>
      <c r="C133" s="36"/>
      <c r="D133" s="213" t="s">
        <v>159</v>
      </c>
      <c r="E133" s="36"/>
      <c r="F133" s="214" t="s">
        <v>183</v>
      </c>
      <c r="G133" s="36"/>
      <c r="H133" s="36"/>
      <c r="I133" s="122"/>
      <c r="J133" s="36"/>
      <c r="K133" s="36"/>
      <c r="L133" s="39"/>
      <c r="M133" s="215"/>
      <c r="N133" s="216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159</v>
      </c>
      <c r="AU133" s="17" t="s">
        <v>21</v>
      </c>
    </row>
    <row r="134" spans="1:65" s="2" customFormat="1" ht="16.5" customHeight="1">
      <c r="A134" s="34"/>
      <c r="B134" s="35"/>
      <c r="C134" s="200" t="s">
        <v>119</v>
      </c>
      <c r="D134" s="200" t="s">
        <v>152</v>
      </c>
      <c r="E134" s="201" t="s">
        <v>184</v>
      </c>
      <c r="F134" s="202" t="s">
        <v>185</v>
      </c>
      <c r="G134" s="203" t="s">
        <v>155</v>
      </c>
      <c r="H134" s="204">
        <v>1</v>
      </c>
      <c r="I134" s="205"/>
      <c r="J134" s="206">
        <f>ROUND(I134*H134,2)</f>
        <v>0</v>
      </c>
      <c r="K134" s="202" t="s">
        <v>156</v>
      </c>
      <c r="L134" s="39"/>
      <c r="M134" s="207" t="s">
        <v>1</v>
      </c>
      <c r="N134" s="208" t="s">
        <v>49</v>
      </c>
      <c r="O134" s="71"/>
      <c r="P134" s="209">
        <f>O134*H134</f>
        <v>0</v>
      </c>
      <c r="Q134" s="209">
        <v>0</v>
      </c>
      <c r="R134" s="209">
        <f>Q134*H134</f>
        <v>0</v>
      </c>
      <c r="S134" s="209">
        <v>0</v>
      </c>
      <c r="T134" s="21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1" t="s">
        <v>157</v>
      </c>
      <c r="AT134" s="211" t="s">
        <v>152</v>
      </c>
      <c r="AU134" s="211" t="s">
        <v>21</v>
      </c>
      <c r="AY134" s="17" t="s">
        <v>151</v>
      </c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7" t="s">
        <v>21</v>
      </c>
      <c r="BK134" s="212">
        <f>ROUND(I134*H134,2)</f>
        <v>0</v>
      </c>
      <c r="BL134" s="17" t="s">
        <v>157</v>
      </c>
      <c r="BM134" s="211" t="s">
        <v>186</v>
      </c>
    </row>
    <row r="135" spans="1:65" s="2" customFormat="1" ht="76.8">
      <c r="A135" s="34"/>
      <c r="B135" s="35"/>
      <c r="C135" s="36"/>
      <c r="D135" s="213" t="s">
        <v>159</v>
      </c>
      <c r="E135" s="36"/>
      <c r="F135" s="214" t="s">
        <v>187</v>
      </c>
      <c r="G135" s="36"/>
      <c r="H135" s="36"/>
      <c r="I135" s="122"/>
      <c r="J135" s="36"/>
      <c r="K135" s="36"/>
      <c r="L135" s="39"/>
      <c r="M135" s="215"/>
      <c r="N135" s="216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159</v>
      </c>
      <c r="AU135" s="17" t="s">
        <v>21</v>
      </c>
    </row>
    <row r="136" spans="1:65" s="2" customFormat="1" ht="16.5" customHeight="1">
      <c r="A136" s="34"/>
      <c r="B136" s="35"/>
      <c r="C136" s="200" t="s">
        <v>122</v>
      </c>
      <c r="D136" s="200" t="s">
        <v>152</v>
      </c>
      <c r="E136" s="201" t="s">
        <v>188</v>
      </c>
      <c r="F136" s="202" t="s">
        <v>189</v>
      </c>
      <c r="G136" s="203" t="s">
        <v>155</v>
      </c>
      <c r="H136" s="204">
        <v>1</v>
      </c>
      <c r="I136" s="205"/>
      <c r="J136" s="206">
        <f>ROUND(I136*H136,2)</f>
        <v>0</v>
      </c>
      <c r="K136" s="202" t="s">
        <v>156</v>
      </c>
      <c r="L136" s="39"/>
      <c r="M136" s="207" t="s">
        <v>1</v>
      </c>
      <c r="N136" s="208" t="s">
        <v>49</v>
      </c>
      <c r="O136" s="71"/>
      <c r="P136" s="209">
        <f>O136*H136</f>
        <v>0</v>
      </c>
      <c r="Q136" s="209">
        <v>0</v>
      </c>
      <c r="R136" s="209">
        <f>Q136*H136</f>
        <v>0</v>
      </c>
      <c r="S136" s="209">
        <v>0</v>
      </c>
      <c r="T136" s="21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1" t="s">
        <v>157</v>
      </c>
      <c r="AT136" s="211" t="s">
        <v>152</v>
      </c>
      <c r="AU136" s="211" t="s">
        <v>21</v>
      </c>
      <c r="AY136" s="17" t="s">
        <v>151</v>
      </c>
      <c r="BE136" s="212">
        <f>IF(N136="základní",J136,0)</f>
        <v>0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17" t="s">
        <v>21</v>
      </c>
      <c r="BK136" s="212">
        <f>ROUND(I136*H136,2)</f>
        <v>0</v>
      </c>
      <c r="BL136" s="17" t="s">
        <v>157</v>
      </c>
      <c r="BM136" s="211" t="s">
        <v>190</v>
      </c>
    </row>
    <row r="137" spans="1:65" s="2" customFormat="1" ht="48">
      <c r="A137" s="34"/>
      <c r="B137" s="35"/>
      <c r="C137" s="36"/>
      <c r="D137" s="213" t="s">
        <v>159</v>
      </c>
      <c r="E137" s="36"/>
      <c r="F137" s="214" t="s">
        <v>191</v>
      </c>
      <c r="G137" s="36"/>
      <c r="H137" s="36"/>
      <c r="I137" s="122"/>
      <c r="J137" s="36"/>
      <c r="K137" s="36"/>
      <c r="L137" s="39"/>
      <c r="M137" s="215"/>
      <c r="N137" s="216"/>
      <c r="O137" s="71"/>
      <c r="P137" s="71"/>
      <c r="Q137" s="71"/>
      <c r="R137" s="71"/>
      <c r="S137" s="71"/>
      <c r="T137" s="72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159</v>
      </c>
      <c r="AU137" s="17" t="s">
        <v>21</v>
      </c>
    </row>
    <row r="138" spans="1:65" s="11" customFormat="1" ht="25.95" customHeight="1">
      <c r="B138" s="186"/>
      <c r="C138" s="187"/>
      <c r="D138" s="188" t="s">
        <v>83</v>
      </c>
      <c r="E138" s="189" t="s">
        <v>192</v>
      </c>
      <c r="F138" s="189" t="s">
        <v>193</v>
      </c>
      <c r="G138" s="187"/>
      <c r="H138" s="187"/>
      <c r="I138" s="190"/>
      <c r="J138" s="191">
        <f>BK138</f>
        <v>0</v>
      </c>
      <c r="K138" s="187"/>
      <c r="L138" s="192"/>
      <c r="M138" s="193"/>
      <c r="N138" s="194"/>
      <c r="O138" s="194"/>
      <c r="P138" s="195">
        <f>SUM(P139:P191)</f>
        <v>0</v>
      </c>
      <c r="Q138" s="194"/>
      <c r="R138" s="195">
        <f>SUM(R139:R191)</f>
        <v>0</v>
      </c>
      <c r="S138" s="194"/>
      <c r="T138" s="196">
        <f>SUM(T139:T191)</f>
        <v>0</v>
      </c>
      <c r="AR138" s="197" t="s">
        <v>107</v>
      </c>
      <c r="AT138" s="198" t="s">
        <v>83</v>
      </c>
      <c r="AU138" s="198" t="s">
        <v>84</v>
      </c>
      <c r="AY138" s="197" t="s">
        <v>151</v>
      </c>
      <c r="BK138" s="199">
        <f>SUM(BK139:BK191)</f>
        <v>0</v>
      </c>
    </row>
    <row r="139" spans="1:65" s="2" customFormat="1" ht="16.5" customHeight="1">
      <c r="A139" s="34"/>
      <c r="B139" s="35"/>
      <c r="C139" s="200" t="s">
        <v>26</v>
      </c>
      <c r="D139" s="200" t="s">
        <v>152</v>
      </c>
      <c r="E139" s="201" t="s">
        <v>194</v>
      </c>
      <c r="F139" s="202" t="s">
        <v>195</v>
      </c>
      <c r="G139" s="203" t="s">
        <v>155</v>
      </c>
      <c r="H139" s="204">
        <v>1</v>
      </c>
      <c r="I139" s="205"/>
      <c r="J139" s="206">
        <f>ROUND(I139*H139,2)</f>
        <v>0</v>
      </c>
      <c r="K139" s="202" t="s">
        <v>196</v>
      </c>
      <c r="L139" s="39"/>
      <c r="M139" s="207" t="s">
        <v>1</v>
      </c>
      <c r="N139" s="208" t="s">
        <v>49</v>
      </c>
      <c r="O139" s="71"/>
      <c r="P139" s="209">
        <f>O139*H139</f>
        <v>0</v>
      </c>
      <c r="Q139" s="209">
        <v>0</v>
      </c>
      <c r="R139" s="209">
        <f>Q139*H139</f>
        <v>0</v>
      </c>
      <c r="S139" s="209">
        <v>0</v>
      </c>
      <c r="T139" s="21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1" t="s">
        <v>197</v>
      </c>
      <c r="AT139" s="211" t="s">
        <v>152</v>
      </c>
      <c r="AU139" s="211" t="s">
        <v>21</v>
      </c>
      <c r="AY139" s="17" t="s">
        <v>151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7" t="s">
        <v>21</v>
      </c>
      <c r="BK139" s="212">
        <f>ROUND(I139*H139,2)</f>
        <v>0</v>
      </c>
      <c r="BL139" s="17" t="s">
        <v>197</v>
      </c>
      <c r="BM139" s="211" t="s">
        <v>198</v>
      </c>
    </row>
    <row r="140" spans="1:65" s="2" customFormat="1" ht="28.8">
      <c r="A140" s="34"/>
      <c r="B140" s="35"/>
      <c r="C140" s="36"/>
      <c r="D140" s="213" t="s">
        <v>159</v>
      </c>
      <c r="E140" s="36"/>
      <c r="F140" s="214" t="s">
        <v>199</v>
      </c>
      <c r="G140" s="36"/>
      <c r="H140" s="36"/>
      <c r="I140" s="122"/>
      <c r="J140" s="36"/>
      <c r="K140" s="36"/>
      <c r="L140" s="39"/>
      <c r="M140" s="215"/>
      <c r="N140" s="216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159</v>
      </c>
      <c r="AU140" s="17" t="s">
        <v>21</v>
      </c>
    </row>
    <row r="141" spans="1:65" s="2" customFormat="1" ht="21.75" customHeight="1">
      <c r="A141" s="34"/>
      <c r="B141" s="35"/>
      <c r="C141" s="200" t="s">
        <v>200</v>
      </c>
      <c r="D141" s="200" t="s">
        <v>152</v>
      </c>
      <c r="E141" s="201" t="s">
        <v>201</v>
      </c>
      <c r="F141" s="202" t="s">
        <v>202</v>
      </c>
      <c r="G141" s="203" t="s">
        <v>203</v>
      </c>
      <c r="H141" s="204">
        <v>110</v>
      </c>
      <c r="I141" s="205"/>
      <c r="J141" s="206">
        <f>ROUND(I141*H141,2)</f>
        <v>0</v>
      </c>
      <c r="K141" s="202" t="s">
        <v>156</v>
      </c>
      <c r="L141" s="39"/>
      <c r="M141" s="207" t="s">
        <v>1</v>
      </c>
      <c r="N141" s="208" t="s">
        <v>49</v>
      </c>
      <c r="O141" s="71"/>
      <c r="P141" s="209">
        <f>O141*H141</f>
        <v>0</v>
      </c>
      <c r="Q141" s="209">
        <v>0</v>
      </c>
      <c r="R141" s="209">
        <f>Q141*H141</f>
        <v>0</v>
      </c>
      <c r="S141" s="209">
        <v>0</v>
      </c>
      <c r="T141" s="21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1" t="s">
        <v>197</v>
      </c>
      <c r="AT141" s="211" t="s">
        <v>152</v>
      </c>
      <c r="AU141" s="211" t="s">
        <v>21</v>
      </c>
      <c r="AY141" s="17" t="s">
        <v>151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7" t="s">
        <v>21</v>
      </c>
      <c r="BK141" s="212">
        <f>ROUND(I141*H141,2)</f>
        <v>0</v>
      </c>
      <c r="BL141" s="17" t="s">
        <v>197</v>
      </c>
      <c r="BM141" s="211" t="s">
        <v>204</v>
      </c>
    </row>
    <row r="142" spans="1:65" s="12" customFormat="1">
      <c r="B142" s="217"/>
      <c r="C142" s="218"/>
      <c r="D142" s="213" t="s">
        <v>205</v>
      </c>
      <c r="E142" s="219" t="s">
        <v>1</v>
      </c>
      <c r="F142" s="220" t="s">
        <v>206</v>
      </c>
      <c r="G142" s="218"/>
      <c r="H142" s="221">
        <v>70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205</v>
      </c>
      <c r="AU142" s="227" t="s">
        <v>21</v>
      </c>
      <c r="AV142" s="12" t="s">
        <v>92</v>
      </c>
      <c r="AW142" s="12" t="s">
        <v>38</v>
      </c>
      <c r="AX142" s="12" t="s">
        <v>84</v>
      </c>
      <c r="AY142" s="227" t="s">
        <v>151</v>
      </c>
    </row>
    <row r="143" spans="1:65" s="12" customFormat="1">
      <c r="B143" s="217"/>
      <c r="C143" s="218"/>
      <c r="D143" s="213" t="s">
        <v>205</v>
      </c>
      <c r="E143" s="219" t="s">
        <v>1</v>
      </c>
      <c r="F143" s="220" t="s">
        <v>207</v>
      </c>
      <c r="G143" s="218"/>
      <c r="H143" s="221">
        <v>16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205</v>
      </c>
      <c r="AU143" s="227" t="s">
        <v>21</v>
      </c>
      <c r="AV143" s="12" t="s">
        <v>92</v>
      </c>
      <c r="AW143" s="12" t="s">
        <v>38</v>
      </c>
      <c r="AX143" s="12" t="s">
        <v>84</v>
      </c>
      <c r="AY143" s="227" t="s">
        <v>151</v>
      </c>
    </row>
    <row r="144" spans="1:65" s="12" customFormat="1">
      <c r="B144" s="217"/>
      <c r="C144" s="218"/>
      <c r="D144" s="213" t="s">
        <v>205</v>
      </c>
      <c r="E144" s="219" t="s">
        <v>1</v>
      </c>
      <c r="F144" s="220" t="s">
        <v>208</v>
      </c>
      <c r="G144" s="218"/>
      <c r="H144" s="221">
        <v>24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205</v>
      </c>
      <c r="AU144" s="227" t="s">
        <v>21</v>
      </c>
      <c r="AV144" s="12" t="s">
        <v>92</v>
      </c>
      <c r="AW144" s="12" t="s">
        <v>38</v>
      </c>
      <c r="AX144" s="12" t="s">
        <v>84</v>
      </c>
      <c r="AY144" s="227" t="s">
        <v>151</v>
      </c>
    </row>
    <row r="145" spans="1:65" s="13" customFormat="1">
      <c r="B145" s="228"/>
      <c r="C145" s="229"/>
      <c r="D145" s="213" t="s">
        <v>205</v>
      </c>
      <c r="E145" s="230" t="s">
        <v>1</v>
      </c>
      <c r="F145" s="231" t="s">
        <v>209</v>
      </c>
      <c r="G145" s="229"/>
      <c r="H145" s="232">
        <v>110</v>
      </c>
      <c r="I145" s="233"/>
      <c r="J145" s="229"/>
      <c r="K145" s="229"/>
      <c r="L145" s="234"/>
      <c r="M145" s="235"/>
      <c r="N145" s="236"/>
      <c r="O145" s="236"/>
      <c r="P145" s="236"/>
      <c r="Q145" s="236"/>
      <c r="R145" s="236"/>
      <c r="S145" s="236"/>
      <c r="T145" s="237"/>
      <c r="AT145" s="238" t="s">
        <v>205</v>
      </c>
      <c r="AU145" s="238" t="s">
        <v>21</v>
      </c>
      <c r="AV145" s="13" t="s">
        <v>107</v>
      </c>
      <c r="AW145" s="13" t="s">
        <v>38</v>
      </c>
      <c r="AX145" s="13" t="s">
        <v>21</v>
      </c>
      <c r="AY145" s="238" t="s">
        <v>151</v>
      </c>
    </row>
    <row r="146" spans="1:65" s="2" customFormat="1" ht="21.75" customHeight="1">
      <c r="A146" s="34"/>
      <c r="B146" s="35"/>
      <c r="C146" s="200" t="s">
        <v>210</v>
      </c>
      <c r="D146" s="200" t="s">
        <v>152</v>
      </c>
      <c r="E146" s="201" t="s">
        <v>211</v>
      </c>
      <c r="F146" s="202" t="s">
        <v>212</v>
      </c>
      <c r="G146" s="203" t="s">
        <v>203</v>
      </c>
      <c r="H146" s="204">
        <v>110</v>
      </c>
      <c r="I146" s="205"/>
      <c r="J146" s="206">
        <f>ROUND(I146*H146,2)</f>
        <v>0</v>
      </c>
      <c r="K146" s="202" t="s">
        <v>156</v>
      </c>
      <c r="L146" s="39"/>
      <c r="M146" s="207" t="s">
        <v>1</v>
      </c>
      <c r="N146" s="208" t="s">
        <v>49</v>
      </c>
      <c r="O146" s="71"/>
      <c r="P146" s="209">
        <f>O146*H146</f>
        <v>0</v>
      </c>
      <c r="Q146" s="209">
        <v>0</v>
      </c>
      <c r="R146" s="209">
        <f>Q146*H146</f>
        <v>0</v>
      </c>
      <c r="S146" s="209">
        <v>0</v>
      </c>
      <c r="T146" s="21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1" t="s">
        <v>197</v>
      </c>
      <c r="AT146" s="211" t="s">
        <v>152</v>
      </c>
      <c r="AU146" s="211" t="s">
        <v>21</v>
      </c>
      <c r="AY146" s="17" t="s">
        <v>151</v>
      </c>
      <c r="BE146" s="212">
        <f>IF(N146="základní",J146,0)</f>
        <v>0</v>
      </c>
      <c r="BF146" s="212">
        <f>IF(N146="snížená",J146,0)</f>
        <v>0</v>
      </c>
      <c r="BG146" s="212">
        <f>IF(N146="zákl. přenesená",J146,0)</f>
        <v>0</v>
      </c>
      <c r="BH146" s="212">
        <f>IF(N146="sníž. přenesená",J146,0)</f>
        <v>0</v>
      </c>
      <c r="BI146" s="212">
        <f>IF(N146="nulová",J146,0)</f>
        <v>0</v>
      </c>
      <c r="BJ146" s="17" t="s">
        <v>21</v>
      </c>
      <c r="BK146" s="212">
        <f>ROUND(I146*H146,2)</f>
        <v>0</v>
      </c>
      <c r="BL146" s="17" t="s">
        <v>197</v>
      </c>
      <c r="BM146" s="211" t="s">
        <v>213</v>
      </c>
    </row>
    <row r="147" spans="1:65" s="12" customFormat="1" ht="20.399999999999999">
      <c r="B147" s="217"/>
      <c r="C147" s="218"/>
      <c r="D147" s="213" t="s">
        <v>205</v>
      </c>
      <c r="E147" s="219" t="s">
        <v>1</v>
      </c>
      <c r="F147" s="220" t="s">
        <v>214</v>
      </c>
      <c r="G147" s="218"/>
      <c r="H147" s="221">
        <v>70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205</v>
      </c>
      <c r="AU147" s="227" t="s">
        <v>21</v>
      </c>
      <c r="AV147" s="12" t="s">
        <v>92</v>
      </c>
      <c r="AW147" s="12" t="s">
        <v>38</v>
      </c>
      <c r="AX147" s="12" t="s">
        <v>84</v>
      </c>
      <c r="AY147" s="227" t="s">
        <v>151</v>
      </c>
    </row>
    <row r="148" spans="1:65" s="12" customFormat="1" ht="20.399999999999999">
      <c r="B148" s="217"/>
      <c r="C148" s="218"/>
      <c r="D148" s="213" t="s">
        <v>205</v>
      </c>
      <c r="E148" s="219" t="s">
        <v>1</v>
      </c>
      <c r="F148" s="220" t="s">
        <v>215</v>
      </c>
      <c r="G148" s="218"/>
      <c r="H148" s="221">
        <v>16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205</v>
      </c>
      <c r="AU148" s="227" t="s">
        <v>21</v>
      </c>
      <c r="AV148" s="12" t="s">
        <v>92</v>
      </c>
      <c r="AW148" s="12" t="s">
        <v>38</v>
      </c>
      <c r="AX148" s="12" t="s">
        <v>84</v>
      </c>
      <c r="AY148" s="227" t="s">
        <v>151</v>
      </c>
    </row>
    <row r="149" spans="1:65" s="12" customFormat="1">
      <c r="B149" s="217"/>
      <c r="C149" s="218"/>
      <c r="D149" s="213" t="s">
        <v>205</v>
      </c>
      <c r="E149" s="219" t="s">
        <v>1</v>
      </c>
      <c r="F149" s="220" t="s">
        <v>216</v>
      </c>
      <c r="G149" s="218"/>
      <c r="H149" s="221">
        <v>24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205</v>
      </c>
      <c r="AU149" s="227" t="s">
        <v>21</v>
      </c>
      <c r="AV149" s="12" t="s">
        <v>92</v>
      </c>
      <c r="AW149" s="12" t="s">
        <v>38</v>
      </c>
      <c r="AX149" s="12" t="s">
        <v>84</v>
      </c>
      <c r="AY149" s="227" t="s">
        <v>151</v>
      </c>
    </row>
    <row r="150" spans="1:65" s="13" customFormat="1">
      <c r="B150" s="228"/>
      <c r="C150" s="229"/>
      <c r="D150" s="213" t="s">
        <v>205</v>
      </c>
      <c r="E150" s="230" t="s">
        <v>1</v>
      </c>
      <c r="F150" s="231" t="s">
        <v>209</v>
      </c>
      <c r="G150" s="229"/>
      <c r="H150" s="232">
        <v>110</v>
      </c>
      <c r="I150" s="233"/>
      <c r="J150" s="229"/>
      <c r="K150" s="229"/>
      <c r="L150" s="234"/>
      <c r="M150" s="235"/>
      <c r="N150" s="236"/>
      <c r="O150" s="236"/>
      <c r="P150" s="236"/>
      <c r="Q150" s="236"/>
      <c r="R150" s="236"/>
      <c r="S150" s="236"/>
      <c r="T150" s="237"/>
      <c r="AT150" s="238" t="s">
        <v>205</v>
      </c>
      <c r="AU150" s="238" t="s">
        <v>21</v>
      </c>
      <c r="AV150" s="13" t="s">
        <v>107</v>
      </c>
      <c r="AW150" s="13" t="s">
        <v>38</v>
      </c>
      <c r="AX150" s="13" t="s">
        <v>21</v>
      </c>
      <c r="AY150" s="238" t="s">
        <v>151</v>
      </c>
    </row>
    <row r="151" spans="1:65" s="2" customFormat="1" ht="21.75" customHeight="1">
      <c r="A151" s="34"/>
      <c r="B151" s="35"/>
      <c r="C151" s="200" t="s">
        <v>217</v>
      </c>
      <c r="D151" s="200" t="s">
        <v>152</v>
      </c>
      <c r="E151" s="201" t="s">
        <v>218</v>
      </c>
      <c r="F151" s="202" t="s">
        <v>219</v>
      </c>
      <c r="G151" s="203" t="s">
        <v>203</v>
      </c>
      <c r="H151" s="204">
        <v>86</v>
      </c>
      <c r="I151" s="205"/>
      <c r="J151" s="206">
        <f>ROUND(I151*H151,2)</f>
        <v>0</v>
      </c>
      <c r="K151" s="202" t="s">
        <v>156</v>
      </c>
      <c r="L151" s="39"/>
      <c r="M151" s="207" t="s">
        <v>1</v>
      </c>
      <c r="N151" s="208" t="s">
        <v>49</v>
      </c>
      <c r="O151" s="71"/>
      <c r="P151" s="209">
        <f>O151*H151</f>
        <v>0</v>
      </c>
      <c r="Q151" s="209">
        <v>0</v>
      </c>
      <c r="R151" s="209">
        <f>Q151*H151</f>
        <v>0</v>
      </c>
      <c r="S151" s="209">
        <v>0</v>
      </c>
      <c r="T151" s="21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1" t="s">
        <v>197</v>
      </c>
      <c r="AT151" s="211" t="s">
        <v>152</v>
      </c>
      <c r="AU151" s="211" t="s">
        <v>21</v>
      </c>
      <c r="AY151" s="17" t="s">
        <v>151</v>
      </c>
      <c r="BE151" s="212">
        <f>IF(N151="základní",J151,0)</f>
        <v>0</v>
      </c>
      <c r="BF151" s="212">
        <f>IF(N151="snížená",J151,0)</f>
        <v>0</v>
      </c>
      <c r="BG151" s="212">
        <f>IF(N151="zákl. přenesená",J151,0)</f>
        <v>0</v>
      </c>
      <c r="BH151" s="212">
        <f>IF(N151="sníž. přenesená",J151,0)</f>
        <v>0</v>
      </c>
      <c r="BI151" s="212">
        <f>IF(N151="nulová",J151,0)</f>
        <v>0</v>
      </c>
      <c r="BJ151" s="17" t="s">
        <v>21</v>
      </c>
      <c r="BK151" s="212">
        <f>ROUND(I151*H151,2)</f>
        <v>0</v>
      </c>
      <c r="BL151" s="17" t="s">
        <v>197</v>
      </c>
      <c r="BM151" s="211" t="s">
        <v>220</v>
      </c>
    </row>
    <row r="152" spans="1:65" s="12" customFormat="1" ht="20.399999999999999">
      <c r="B152" s="217"/>
      <c r="C152" s="218"/>
      <c r="D152" s="213" t="s">
        <v>205</v>
      </c>
      <c r="E152" s="219" t="s">
        <v>1</v>
      </c>
      <c r="F152" s="220" t="s">
        <v>221</v>
      </c>
      <c r="G152" s="218"/>
      <c r="H152" s="221">
        <v>86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205</v>
      </c>
      <c r="AU152" s="227" t="s">
        <v>21</v>
      </c>
      <c r="AV152" s="12" t="s">
        <v>92</v>
      </c>
      <c r="AW152" s="12" t="s">
        <v>38</v>
      </c>
      <c r="AX152" s="12" t="s">
        <v>84</v>
      </c>
      <c r="AY152" s="227" t="s">
        <v>151</v>
      </c>
    </row>
    <row r="153" spans="1:65" s="13" customFormat="1">
      <c r="B153" s="228"/>
      <c r="C153" s="229"/>
      <c r="D153" s="213" t="s">
        <v>205</v>
      </c>
      <c r="E153" s="230" t="s">
        <v>1</v>
      </c>
      <c r="F153" s="231" t="s">
        <v>209</v>
      </c>
      <c r="G153" s="229"/>
      <c r="H153" s="232">
        <v>86</v>
      </c>
      <c r="I153" s="233"/>
      <c r="J153" s="229"/>
      <c r="K153" s="229"/>
      <c r="L153" s="234"/>
      <c r="M153" s="235"/>
      <c r="N153" s="236"/>
      <c r="O153" s="236"/>
      <c r="P153" s="236"/>
      <c r="Q153" s="236"/>
      <c r="R153" s="236"/>
      <c r="S153" s="236"/>
      <c r="T153" s="237"/>
      <c r="AT153" s="238" t="s">
        <v>205</v>
      </c>
      <c r="AU153" s="238" t="s">
        <v>21</v>
      </c>
      <c r="AV153" s="13" t="s">
        <v>107</v>
      </c>
      <c r="AW153" s="13" t="s">
        <v>38</v>
      </c>
      <c r="AX153" s="13" t="s">
        <v>21</v>
      </c>
      <c r="AY153" s="238" t="s">
        <v>151</v>
      </c>
    </row>
    <row r="154" spans="1:65" s="2" customFormat="1" ht="21.75" customHeight="1">
      <c r="A154" s="34"/>
      <c r="B154" s="35"/>
      <c r="C154" s="200" t="s">
        <v>222</v>
      </c>
      <c r="D154" s="200" t="s">
        <v>152</v>
      </c>
      <c r="E154" s="201" t="s">
        <v>223</v>
      </c>
      <c r="F154" s="202" t="s">
        <v>224</v>
      </c>
      <c r="G154" s="203" t="s">
        <v>203</v>
      </c>
      <c r="H154" s="204">
        <v>8</v>
      </c>
      <c r="I154" s="205"/>
      <c r="J154" s="206">
        <f>ROUND(I154*H154,2)</f>
        <v>0</v>
      </c>
      <c r="K154" s="202" t="s">
        <v>156</v>
      </c>
      <c r="L154" s="39"/>
      <c r="M154" s="207" t="s">
        <v>1</v>
      </c>
      <c r="N154" s="208" t="s">
        <v>49</v>
      </c>
      <c r="O154" s="71"/>
      <c r="P154" s="209">
        <f>O154*H154</f>
        <v>0</v>
      </c>
      <c r="Q154" s="209">
        <v>0</v>
      </c>
      <c r="R154" s="209">
        <f>Q154*H154</f>
        <v>0</v>
      </c>
      <c r="S154" s="209">
        <v>0</v>
      </c>
      <c r="T154" s="21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1" t="s">
        <v>197</v>
      </c>
      <c r="AT154" s="211" t="s">
        <v>152</v>
      </c>
      <c r="AU154" s="211" t="s">
        <v>21</v>
      </c>
      <c r="AY154" s="17" t="s">
        <v>151</v>
      </c>
      <c r="BE154" s="212">
        <f>IF(N154="základní",J154,0)</f>
        <v>0</v>
      </c>
      <c r="BF154" s="212">
        <f>IF(N154="snížená",J154,0)</f>
        <v>0</v>
      </c>
      <c r="BG154" s="212">
        <f>IF(N154="zákl. přenesená",J154,0)</f>
        <v>0</v>
      </c>
      <c r="BH154" s="212">
        <f>IF(N154="sníž. přenesená",J154,0)</f>
        <v>0</v>
      </c>
      <c r="BI154" s="212">
        <f>IF(N154="nulová",J154,0)</f>
        <v>0</v>
      </c>
      <c r="BJ154" s="17" t="s">
        <v>21</v>
      </c>
      <c r="BK154" s="212">
        <f>ROUND(I154*H154,2)</f>
        <v>0</v>
      </c>
      <c r="BL154" s="17" t="s">
        <v>197</v>
      </c>
      <c r="BM154" s="211" t="s">
        <v>225</v>
      </c>
    </row>
    <row r="155" spans="1:65" s="12" customFormat="1">
      <c r="B155" s="217"/>
      <c r="C155" s="218"/>
      <c r="D155" s="213" t="s">
        <v>205</v>
      </c>
      <c r="E155" s="219" t="s">
        <v>1</v>
      </c>
      <c r="F155" s="220" t="s">
        <v>226</v>
      </c>
      <c r="G155" s="218"/>
      <c r="H155" s="221">
        <v>8</v>
      </c>
      <c r="I155" s="222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205</v>
      </c>
      <c r="AU155" s="227" t="s">
        <v>21</v>
      </c>
      <c r="AV155" s="12" t="s">
        <v>92</v>
      </c>
      <c r="AW155" s="12" t="s">
        <v>38</v>
      </c>
      <c r="AX155" s="12" t="s">
        <v>84</v>
      </c>
      <c r="AY155" s="227" t="s">
        <v>151</v>
      </c>
    </row>
    <row r="156" spans="1:65" s="12" customFormat="1">
      <c r="B156" s="217"/>
      <c r="C156" s="218"/>
      <c r="D156" s="213" t="s">
        <v>205</v>
      </c>
      <c r="E156" s="219" t="s">
        <v>1</v>
      </c>
      <c r="F156" s="220" t="s">
        <v>227</v>
      </c>
      <c r="G156" s="218"/>
      <c r="H156" s="221">
        <v>0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205</v>
      </c>
      <c r="AU156" s="227" t="s">
        <v>21</v>
      </c>
      <c r="AV156" s="12" t="s">
        <v>92</v>
      </c>
      <c r="AW156" s="12" t="s">
        <v>38</v>
      </c>
      <c r="AX156" s="12" t="s">
        <v>84</v>
      </c>
      <c r="AY156" s="227" t="s">
        <v>151</v>
      </c>
    </row>
    <row r="157" spans="1:65" s="13" customFormat="1">
      <c r="B157" s="228"/>
      <c r="C157" s="229"/>
      <c r="D157" s="213" t="s">
        <v>205</v>
      </c>
      <c r="E157" s="230" t="s">
        <v>1</v>
      </c>
      <c r="F157" s="231" t="s">
        <v>209</v>
      </c>
      <c r="G157" s="229"/>
      <c r="H157" s="232">
        <v>8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AT157" s="238" t="s">
        <v>205</v>
      </c>
      <c r="AU157" s="238" t="s">
        <v>21</v>
      </c>
      <c r="AV157" s="13" t="s">
        <v>107</v>
      </c>
      <c r="AW157" s="13" t="s">
        <v>38</v>
      </c>
      <c r="AX157" s="13" t="s">
        <v>21</v>
      </c>
      <c r="AY157" s="238" t="s">
        <v>151</v>
      </c>
    </row>
    <row r="158" spans="1:65" s="2" customFormat="1" ht="21.75" customHeight="1">
      <c r="A158" s="34"/>
      <c r="B158" s="35"/>
      <c r="C158" s="200" t="s">
        <v>8</v>
      </c>
      <c r="D158" s="200" t="s">
        <v>152</v>
      </c>
      <c r="E158" s="201" t="s">
        <v>228</v>
      </c>
      <c r="F158" s="202" t="s">
        <v>229</v>
      </c>
      <c r="G158" s="203" t="s">
        <v>203</v>
      </c>
      <c r="H158" s="204">
        <v>6600</v>
      </c>
      <c r="I158" s="205"/>
      <c r="J158" s="206">
        <f>ROUND(I158*H158,2)</f>
        <v>0</v>
      </c>
      <c r="K158" s="202" t="s">
        <v>156</v>
      </c>
      <c r="L158" s="39"/>
      <c r="M158" s="207" t="s">
        <v>1</v>
      </c>
      <c r="N158" s="208" t="s">
        <v>49</v>
      </c>
      <c r="O158" s="71"/>
      <c r="P158" s="209">
        <f>O158*H158</f>
        <v>0</v>
      </c>
      <c r="Q158" s="209">
        <v>0</v>
      </c>
      <c r="R158" s="209">
        <f>Q158*H158</f>
        <v>0</v>
      </c>
      <c r="S158" s="209">
        <v>0</v>
      </c>
      <c r="T158" s="210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1" t="s">
        <v>197</v>
      </c>
      <c r="AT158" s="211" t="s">
        <v>152</v>
      </c>
      <c r="AU158" s="211" t="s">
        <v>21</v>
      </c>
      <c r="AY158" s="17" t="s">
        <v>151</v>
      </c>
      <c r="BE158" s="212">
        <f>IF(N158="základní",J158,0)</f>
        <v>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17" t="s">
        <v>21</v>
      </c>
      <c r="BK158" s="212">
        <f>ROUND(I158*H158,2)</f>
        <v>0</v>
      </c>
      <c r="BL158" s="17" t="s">
        <v>197</v>
      </c>
      <c r="BM158" s="211" t="s">
        <v>230</v>
      </c>
    </row>
    <row r="159" spans="1:65" s="12" customFormat="1">
      <c r="B159" s="217"/>
      <c r="C159" s="218"/>
      <c r="D159" s="213" t="s">
        <v>205</v>
      </c>
      <c r="E159" s="219" t="s">
        <v>1</v>
      </c>
      <c r="F159" s="220" t="s">
        <v>231</v>
      </c>
      <c r="G159" s="218"/>
      <c r="H159" s="221">
        <v>6600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205</v>
      </c>
      <c r="AU159" s="227" t="s">
        <v>21</v>
      </c>
      <c r="AV159" s="12" t="s">
        <v>92</v>
      </c>
      <c r="AW159" s="12" t="s">
        <v>38</v>
      </c>
      <c r="AX159" s="12" t="s">
        <v>84</v>
      </c>
      <c r="AY159" s="227" t="s">
        <v>151</v>
      </c>
    </row>
    <row r="160" spans="1:65" s="13" customFormat="1">
      <c r="B160" s="228"/>
      <c r="C160" s="229"/>
      <c r="D160" s="213" t="s">
        <v>205</v>
      </c>
      <c r="E160" s="230" t="s">
        <v>1</v>
      </c>
      <c r="F160" s="231" t="s">
        <v>209</v>
      </c>
      <c r="G160" s="229"/>
      <c r="H160" s="232">
        <v>6600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AT160" s="238" t="s">
        <v>205</v>
      </c>
      <c r="AU160" s="238" t="s">
        <v>21</v>
      </c>
      <c r="AV160" s="13" t="s">
        <v>107</v>
      </c>
      <c r="AW160" s="13" t="s">
        <v>38</v>
      </c>
      <c r="AX160" s="13" t="s">
        <v>21</v>
      </c>
      <c r="AY160" s="238" t="s">
        <v>151</v>
      </c>
    </row>
    <row r="161" spans="1:65" s="2" customFormat="1" ht="21.75" customHeight="1">
      <c r="A161" s="34"/>
      <c r="B161" s="35"/>
      <c r="C161" s="200" t="s">
        <v>232</v>
      </c>
      <c r="D161" s="200" t="s">
        <v>152</v>
      </c>
      <c r="E161" s="201" t="s">
        <v>233</v>
      </c>
      <c r="F161" s="202" t="s">
        <v>234</v>
      </c>
      <c r="G161" s="203" t="s">
        <v>203</v>
      </c>
      <c r="H161" s="204">
        <v>6600</v>
      </c>
      <c r="I161" s="205"/>
      <c r="J161" s="206">
        <f>ROUND(I161*H161,2)</f>
        <v>0</v>
      </c>
      <c r="K161" s="202" t="s">
        <v>156</v>
      </c>
      <c r="L161" s="39"/>
      <c r="M161" s="207" t="s">
        <v>1</v>
      </c>
      <c r="N161" s="208" t="s">
        <v>49</v>
      </c>
      <c r="O161" s="71"/>
      <c r="P161" s="209">
        <f>O161*H161</f>
        <v>0</v>
      </c>
      <c r="Q161" s="209">
        <v>0</v>
      </c>
      <c r="R161" s="209">
        <f>Q161*H161</f>
        <v>0</v>
      </c>
      <c r="S161" s="209">
        <v>0</v>
      </c>
      <c r="T161" s="210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1" t="s">
        <v>197</v>
      </c>
      <c r="AT161" s="211" t="s">
        <v>152</v>
      </c>
      <c r="AU161" s="211" t="s">
        <v>21</v>
      </c>
      <c r="AY161" s="17" t="s">
        <v>151</v>
      </c>
      <c r="BE161" s="212">
        <f>IF(N161="základní",J161,0)</f>
        <v>0</v>
      </c>
      <c r="BF161" s="212">
        <f>IF(N161="snížená",J161,0)</f>
        <v>0</v>
      </c>
      <c r="BG161" s="212">
        <f>IF(N161="zákl. přenesená",J161,0)</f>
        <v>0</v>
      </c>
      <c r="BH161" s="212">
        <f>IF(N161="sníž. přenesená",J161,0)</f>
        <v>0</v>
      </c>
      <c r="BI161" s="212">
        <f>IF(N161="nulová",J161,0)</f>
        <v>0</v>
      </c>
      <c r="BJ161" s="17" t="s">
        <v>21</v>
      </c>
      <c r="BK161" s="212">
        <f>ROUND(I161*H161,2)</f>
        <v>0</v>
      </c>
      <c r="BL161" s="17" t="s">
        <v>197</v>
      </c>
      <c r="BM161" s="211" t="s">
        <v>235</v>
      </c>
    </row>
    <row r="162" spans="1:65" s="12" customFormat="1">
      <c r="B162" s="217"/>
      <c r="C162" s="218"/>
      <c r="D162" s="213" t="s">
        <v>205</v>
      </c>
      <c r="E162" s="219" t="s">
        <v>1</v>
      </c>
      <c r="F162" s="220" t="s">
        <v>231</v>
      </c>
      <c r="G162" s="218"/>
      <c r="H162" s="221">
        <v>6600</v>
      </c>
      <c r="I162" s="222"/>
      <c r="J162" s="218"/>
      <c r="K162" s="218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205</v>
      </c>
      <c r="AU162" s="227" t="s">
        <v>21</v>
      </c>
      <c r="AV162" s="12" t="s">
        <v>92</v>
      </c>
      <c r="AW162" s="12" t="s">
        <v>38</v>
      </c>
      <c r="AX162" s="12" t="s">
        <v>84</v>
      </c>
      <c r="AY162" s="227" t="s">
        <v>151</v>
      </c>
    </row>
    <row r="163" spans="1:65" s="13" customFormat="1">
      <c r="B163" s="228"/>
      <c r="C163" s="229"/>
      <c r="D163" s="213" t="s">
        <v>205</v>
      </c>
      <c r="E163" s="230" t="s">
        <v>1</v>
      </c>
      <c r="F163" s="231" t="s">
        <v>209</v>
      </c>
      <c r="G163" s="229"/>
      <c r="H163" s="232">
        <v>6600</v>
      </c>
      <c r="I163" s="233"/>
      <c r="J163" s="229"/>
      <c r="K163" s="229"/>
      <c r="L163" s="234"/>
      <c r="M163" s="235"/>
      <c r="N163" s="236"/>
      <c r="O163" s="236"/>
      <c r="P163" s="236"/>
      <c r="Q163" s="236"/>
      <c r="R163" s="236"/>
      <c r="S163" s="236"/>
      <c r="T163" s="237"/>
      <c r="AT163" s="238" t="s">
        <v>205</v>
      </c>
      <c r="AU163" s="238" t="s">
        <v>21</v>
      </c>
      <c r="AV163" s="13" t="s">
        <v>107</v>
      </c>
      <c r="AW163" s="13" t="s">
        <v>38</v>
      </c>
      <c r="AX163" s="13" t="s">
        <v>21</v>
      </c>
      <c r="AY163" s="238" t="s">
        <v>151</v>
      </c>
    </row>
    <row r="164" spans="1:65" s="2" customFormat="1" ht="21.75" customHeight="1">
      <c r="A164" s="34"/>
      <c r="B164" s="35"/>
      <c r="C164" s="200" t="s">
        <v>236</v>
      </c>
      <c r="D164" s="200" t="s">
        <v>152</v>
      </c>
      <c r="E164" s="201" t="s">
        <v>237</v>
      </c>
      <c r="F164" s="202" t="s">
        <v>238</v>
      </c>
      <c r="G164" s="203" t="s">
        <v>203</v>
      </c>
      <c r="H164" s="204">
        <v>5160</v>
      </c>
      <c r="I164" s="205"/>
      <c r="J164" s="206">
        <f>ROUND(I164*H164,2)</f>
        <v>0</v>
      </c>
      <c r="K164" s="202" t="s">
        <v>156</v>
      </c>
      <c r="L164" s="39"/>
      <c r="M164" s="207" t="s">
        <v>1</v>
      </c>
      <c r="N164" s="208" t="s">
        <v>49</v>
      </c>
      <c r="O164" s="71"/>
      <c r="P164" s="209">
        <f>O164*H164</f>
        <v>0</v>
      </c>
      <c r="Q164" s="209">
        <v>0</v>
      </c>
      <c r="R164" s="209">
        <f>Q164*H164</f>
        <v>0</v>
      </c>
      <c r="S164" s="209">
        <v>0</v>
      </c>
      <c r="T164" s="210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1" t="s">
        <v>197</v>
      </c>
      <c r="AT164" s="211" t="s">
        <v>152</v>
      </c>
      <c r="AU164" s="211" t="s">
        <v>21</v>
      </c>
      <c r="AY164" s="17" t="s">
        <v>151</v>
      </c>
      <c r="BE164" s="212">
        <f>IF(N164="základní",J164,0)</f>
        <v>0</v>
      </c>
      <c r="BF164" s="212">
        <f>IF(N164="snížená",J164,0)</f>
        <v>0</v>
      </c>
      <c r="BG164" s="212">
        <f>IF(N164="zákl. přenesená",J164,0)</f>
        <v>0</v>
      </c>
      <c r="BH164" s="212">
        <f>IF(N164="sníž. přenesená",J164,0)</f>
        <v>0</v>
      </c>
      <c r="BI164" s="212">
        <f>IF(N164="nulová",J164,0)</f>
        <v>0</v>
      </c>
      <c r="BJ164" s="17" t="s">
        <v>21</v>
      </c>
      <c r="BK164" s="212">
        <f>ROUND(I164*H164,2)</f>
        <v>0</v>
      </c>
      <c r="BL164" s="17" t="s">
        <v>197</v>
      </c>
      <c r="BM164" s="211" t="s">
        <v>239</v>
      </c>
    </row>
    <row r="165" spans="1:65" s="12" customFormat="1">
      <c r="B165" s="217"/>
      <c r="C165" s="218"/>
      <c r="D165" s="213" t="s">
        <v>205</v>
      </c>
      <c r="E165" s="219" t="s">
        <v>1</v>
      </c>
      <c r="F165" s="220" t="s">
        <v>240</v>
      </c>
      <c r="G165" s="218"/>
      <c r="H165" s="221">
        <v>5160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205</v>
      </c>
      <c r="AU165" s="227" t="s">
        <v>21</v>
      </c>
      <c r="AV165" s="12" t="s">
        <v>92</v>
      </c>
      <c r="AW165" s="12" t="s">
        <v>38</v>
      </c>
      <c r="AX165" s="12" t="s">
        <v>84</v>
      </c>
      <c r="AY165" s="227" t="s">
        <v>151</v>
      </c>
    </row>
    <row r="166" spans="1:65" s="13" customFormat="1">
      <c r="B166" s="228"/>
      <c r="C166" s="229"/>
      <c r="D166" s="213" t="s">
        <v>205</v>
      </c>
      <c r="E166" s="230" t="s">
        <v>1</v>
      </c>
      <c r="F166" s="231" t="s">
        <v>209</v>
      </c>
      <c r="G166" s="229"/>
      <c r="H166" s="232">
        <v>5160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AT166" s="238" t="s">
        <v>205</v>
      </c>
      <c r="AU166" s="238" t="s">
        <v>21</v>
      </c>
      <c r="AV166" s="13" t="s">
        <v>107</v>
      </c>
      <c r="AW166" s="13" t="s">
        <v>38</v>
      </c>
      <c r="AX166" s="13" t="s">
        <v>21</v>
      </c>
      <c r="AY166" s="238" t="s">
        <v>151</v>
      </c>
    </row>
    <row r="167" spans="1:65" s="2" customFormat="1" ht="21.75" customHeight="1">
      <c r="A167" s="34"/>
      <c r="B167" s="35"/>
      <c r="C167" s="200" t="s">
        <v>241</v>
      </c>
      <c r="D167" s="200" t="s">
        <v>152</v>
      </c>
      <c r="E167" s="201" t="s">
        <v>242</v>
      </c>
      <c r="F167" s="202" t="s">
        <v>243</v>
      </c>
      <c r="G167" s="203" t="s">
        <v>203</v>
      </c>
      <c r="H167" s="204">
        <v>480</v>
      </c>
      <c r="I167" s="205"/>
      <c r="J167" s="206">
        <f>ROUND(I167*H167,2)</f>
        <v>0</v>
      </c>
      <c r="K167" s="202" t="s">
        <v>156</v>
      </c>
      <c r="L167" s="39"/>
      <c r="M167" s="207" t="s">
        <v>1</v>
      </c>
      <c r="N167" s="208" t="s">
        <v>49</v>
      </c>
      <c r="O167" s="71"/>
      <c r="P167" s="209">
        <f>O167*H167</f>
        <v>0</v>
      </c>
      <c r="Q167" s="209">
        <v>0</v>
      </c>
      <c r="R167" s="209">
        <f>Q167*H167</f>
        <v>0</v>
      </c>
      <c r="S167" s="209">
        <v>0</v>
      </c>
      <c r="T167" s="210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1" t="s">
        <v>197</v>
      </c>
      <c r="AT167" s="211" t="s">
        <v>152</v>
      </c>
      <c r="AU167" s="211" t="s">
        <v>21</v>
      </c>
      <c r="AY167" s="17" t="s">
        <v>151</v>
      </c>
      <c r="BE167" s="212">
        <f>IF(N167="základní",J167,0)</f>
        <v>0</v>
      </c>
      <c r="BF167" s="212">
        <f>IF(N167="snížená",J167,0)</f>
        <v>0</v>
      </c>
      <c r="BG167" s="212">
        <f>IF(N167="zákl. přenesená",J167,0)</f>
        <v>0</v>
      </c>
      <c r="BH167" s="212">
        <f>IF(N167="sníž. přenesená",J167,0)</f>
        <v>0</v>
      </c>
      <c r="BI167" s="212">
        <f>IF(N167="nulová",J167,0)</f>
        <v>0</v>
      </c>
      <c r="BJ167" s="17" t="s">
        <v>21</v>
      </c>
      <c r="BK167" s="212">
        <f>ROUND(I167*H167,2)</f>
        <v>0</v>
      </c>
      <c r="BL167" s="17" t="s">
        <v>197</v>
      </c>
      <c r="BM167" s="211" t="s">
        <v>244</v>
      </c>
    </row>
    <row r="168" spans="1:65" s="12" customFormat="1">
      <c r="B168" s="217"/>
      <c r="C168" s="218"/>
      <c r="D168" s="213" t="s">
        <v>205</v>
      </c>
      <c r="E168" s="219" t="s">
        <v>1</v>
      </c>
      <c r="F168" s="220" t="s">
        <v>245</v>
      </c>
      <c r="G168" s="218"/>
      <c r="H168" s="221">
        <v>480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205</v>
      </c>
      <c r="AU168" s="227" t="s">
        <v>21</v>
      </c>
      <c r="AV168" s="12" t="s">
        <v>92</v>
      </c>
      <c r="AW168" s="12" t="s">
        <v>38</v>
      </c>
      <c r="AX168" s="12" t="s">
        <v>84</v>
      </c>
      <c r="AY168" s="227" t="s">
        <v>151</v>
      </c>
    </row>
    <row r="169" spans="1:65" s="13" customFormat="1">
      <c r="B169" s="228"/>
      <c r="C169" s="229"/>
      <c r="D169" s="213" t="s">
        <v>205</v>
      </c>
      <c r="E169" s="230" t="s">
        <v>1</v>
      </c>
      <c r="F169" s="231" t="s">
        <v>209</v>
      </c>
      <c r="G169" s="229"/>
      <c r="H169" s="232">
        <v>480</v>
      </c>
      <c r="I169" s="233"/>
      <c r="J169" s="229"/>
      <c r="K169" s="229"/>
      <c r="L169" s="234"/>
      <c r="M169" s="235"/>
      <c r="N169" s="236"/>
      <c r="O169" s="236"/>
      <c r="P169" s="236"/>
      <c r="Q169" s="236"/>
      <c r="R169" s="236"/>
      <c r="S169" s="236"/>
      <c r="T169" s="237"/>
      <c r="AT169" s="238" t="s">
        <v>205</v>
      </c>
      <c r="AU169" s="238" t="s">
        <v>21</v>
      </c>
      <c r="AV169" s="13" t="s">
        <v>107</v>
      </c>
      <c r="AW169" s="13" t="s">
        <v>38</v>
      </c>
      <c r="AX169" s="13" t="s">
        <v>21</v>
      </c>
      <c r="AY169" s="238" t="s">
        <v>151</v>
      </c>
    </row>
    <row r="170" spans="1:65" s="2" customFormat="1" ht="21.75" customHeight="1">
      <c r="A170" s="34"/>
      <c r="B170" s="35"/>
      <c r="C170" s="200" t="s">
        <v>246</v>
      </c>
      <c r="D170" s="200" t="s">
        <v>152</v>
      </c>
      <c r="E170" s="201" t="s">
        <v>247</v>
      </c>
      <c r="F170" s="202" t="s">
        <v>248</v>
      </c>
      <c r="G170" s="203" t="s">
        <v>203</v>
      </c>
      <c r="H170" s="204">
        <v>12</v>
      </c>
      <c r="I170" s="205"/>
      <c r="J170" s="206">
        <f>ROUND(I170*H170,2)</f>
        <v>0</v>
      </c>
      <c r="K170" s="202" t="s">
        <v>156</v>
      </c>
      <c r="L170" s="39"/>
      <c r="M170" s="207" t="s">
        <v>1</v>
      </c>
      <c r="N170" s="208" t="s">
        <v>49</v>
      </c>
      <c r="O170" s="71"/>
      <c r="P170" s="209">
        <f>O170*H170</f>
        <v>0</v>
      </c>
      <c r="Q170" s="209">
        <v>0</v>
      </c>
      <c r="R170" s="209">
        <f>Q170*H170</f>
        <v>0</v>
      </c>
      <c r="S170" s="209">
        <v>0</v>
      </c>
      <c r="T170" s="210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1" t="s">
        <v>197</v>
      </c>
      <c r="AT170" s="211" t="s">
        <v>152</v>
      </c>
      <c r="AU170" s="211" t="s">
        <v>21</v>
      </c>
      <c r="AY170" s="17" t="s">
        <v>151</v>
      </c>
      <c r="BE170" s="212">
        <f>IF(N170="základní",J170,0)</f>
        <v>0</v>
      </c>
      <c r="BF170" s="212">
        <f>IF(N170="snížená",J170,0)</f>
        <v>0</v>
      </c>
      <c r="BG170" s="212">
        <f>IF(N170="zákl. přenesená",J170,0)</f>
        <v>0</v>
      </c>
      <c r="BH170" s="212">
        <f>IF(N170="sníž. přenesená",J170,0)</f>
        <v>0</v>
      </c>
      <c r="BI170" s="212">
        <f>IF(N170="nulová",J170,0)</f>
        <v>0</v>
      </c>
      <c r="BJ170" s="17" t="s">
        <v>21</v>
      </c>
      <c r="BK170" s="212">
        <f>ROUND(I170*H170,2)</f>
        <v>0</v>
      </c>
      <c r="BL170" s="17" t="s">
        <v>197</v>
      </c>
      <c r="BM170" s="211" t="s">
        <v>249</v>
      </c>
    </row>
    <row r="171" spans="1:65" s="2" customFormat="1" ht="21.75" customHeight="1">
      <c r="A171" s="34"/>
      <c r="B171" s="35"/>
      <c r="C171" s="200" t="s">
        <v>250</v>
      </c>
      <c r="D171" s="200" t="s">
        <v>152</v>
      </c>
      <c r="E171" s="201" t="s">
        <v>251</v>
      </c>
      <c r="F171" s="202" t="s">
        <v>252</v>
      </c>
      <c r="G171" s="203" t="s">
        <v>203</v>
      </c>
      <c r="H171" s="204">
        <v>720</v>
      </c>
      <c r="I171" s="205"/>
      <c r="J171" s="206">
        <f>ROUND(I171*H171,2)</f>
        <v>0</v>
      </c>
      <c r="K171" s="202" t="s">
        <v>156</v>
      </c>
      <c r="L171" s="39"/>
      <c r="M171" s="207" t="s">
        <v>1</v>
      </c>
      <c r="N171" s="208" t="s">
        <v>49</v>
      </c>
      <c r="O171" s="71"/>
      <c r="P171" s="209">
        <f>O171*H171</f>
        <v>0</v>
      </c>
      <c r="Q171" s="209">
        <v>0</v>
      </c>
      <c r="R171" s="209">
        <f>Q171*H171</f>
        <v>0</v>
      </c>
      <c r="S171" s="209">
        <v>0</v>
      </c>
      <c r="T171" s="210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1" t="s">
        <v>197</v>
      </c>
      <c r="AT171" s="211" t="s">
        <v>152</v>
      </c>
      <c r="AU171" s="211" t="s">
        <v>21</v>
      </c>
      <c r="AY171" s="17" t="s">
        <v>151</v>
      </c>
      <c r="BE171" s="212">
        <f>IF(N171="základní",J171,0)</f>
        <v>0</v>
      </c>
      <c r="BF171" s="212">
        <f>IF(N171="snížená",J171,0)</f>
        <v>0</v>
      </c>
      <c r="BG171" s="212">
        <f>IF(N171="zákl. přenesená",J171,0)</f>
        <v>0</v>
      </c>
      <c r="BH171" s="212">
        <f>IF(N171="sníž. přenesená",J171,0)</f>
        <v>0</v>
      </c>
      <c r="BI171" s="212">
        <f>IF(N171="nulová",J171,0)</f>
        <v>0</v>
      </c>
      <c r="BJ171" s="17" t="s">
        <v>21</v>
      </c>
      <c r="BK171" s="212">
        <f>ROUND(I171*H171,2)</f>
        <v>0</v>
      </c>
      <c r="BL171" s="17" t="s">
        <v>197</v>
      </c>
      <c r="BM171" s="211" t="s">
        <v>253</v>
      </c>
    </row>
    <row r="172" spans="1:65" s="12" customFormat="1">
      <c r="B172" s="217"/>
      <c r="C172" s="218"/>
      <c r="D172" s="213" t="s">
        <v>205</v>
      </c>
      <c r="E172" s="219" t="s">
        <v>1</v>
      </c>
      <c r="F172" s="220" t="s">
        <v>254</v>
      </c>
      <c r="G172" s="218"/>
      <c r="H172" s="221">
        <v>720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205</v>
      </c>
      <c r="AU172" s="227" t="s">
        <v>21</v>
      </c>
      <c r="AV172" s="12" t="s">
        <v>92</v>
      </c>
      <c r="AW172" s="12" t="s">
        <v>38</v>
      </c>
      <c r="AX172" s="12" t="s">
        <v>84</v>
      </c>
      <c r="AY172" s="227" t="s">
        <v>151</v>
      </c>
    </row>
    <row r="173" spans="1:65" s="13" customFormat="1">
      <c r="B173" s="228"/>
      <c r="C173" s="229"/>
      <c r="D173" s="213" t="s">
        <v>205</v>
      </c>
      <c r="E173" s="230" t="s">
        <v>1</v>
      </c>
      <c r="F173" s="231" t="s">
        <v>209</v>
      </c>
      <c r="G173" s="229"/>
      <c r="H173" s="232">
        <v>720</v>
      </c>
      <c r="I173" s="233"/>
      <c r="J173" s="229"/>
      <c r="K173" s="229"/>
      <c r="L173" s="234"/>
      <c r="M173" s="235"/>
      <c r="N173" s="236"/>
      <c r="O173" s="236"/>
      <c r="P173" s="236"/>
      <c r="Q173" s="236"/>
      <c r="R173" s="236"/>
      <c r="S173" s="236"/>
      <c r="T173" s="237"/>
      <c r="AT173" s="238" t="s">
        <v>205</v>
      </c>
      <c r="AU173" s="238" t="s">
        <v>21</v>
      </c>
      <c r="AV173" s="13" t="s">
        <v>107</v>
      </c>
      <c r="AW173" s="13" t="s">
        <v>38</v>
      </c>
      <c r="AX173" s="13" t="s">
        <v>21</v>
      </c>
      <c r="AY173" s="238" t="s">
        <v>151</v>
      </c>
    </row>
    <row r="174" spans="1:65" s="2" customFormat="1" ht="21.75" customHeight="1">
      <c r="A174" s="34"/>
      <c r="B174" s="35"/>
      <c r="C174" s="200" t="s">
        <v>7</v>
      </c>
      <c r="D174" s="200" t="s">
        <v>152</v>
      </c>
      <c r="E174" s="201" t="s">
        <v>255</v>
      </c>
      <c r="F174" s="202" t="s">
        <v>256</v>
      </c>
      <c r="G174" s="203" t="s">
        <v>203</v>
      </c>
      <c r="H174" s="204">
        <v>4</v>
      </c>
      <c r="I174" s="205"/>
      <c r="J174" s="206">
        <f>ROUND(I174*H174,2)</f>
        <v>0</v>
      </c>
      <c r="K174" s="202" t="s">
        <v>156</v>
      </c>
      <c r="L174" s="39"/>
      <c r="M174" s="207" t="s">
        <v>1</v>
      </c>
      <c r="N174" s="208" t="s">
        <v>49</v>
      </c>
      <c r="O174" s="71"/>
      <c r="P174" s="209">
        <f>O174*H174</f>
        <v>0</v>
      </c>
      <c r="Q174" s="209">
        <v>0</v>
      </c>
      <c r="R174" s="209">
        <f>Q174*H174</f>
        <v>0</v>
      </c>
      <c r="S174" s="209">
        <v>0</v>
      </c>
      <c r="T174" s="210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1" t="s">
        <v>197</v>
      </c>
      <c r="AT174" s="211" t="s">
        <v>152</v>
      </c>
      <c r="AU174" s="211" t="s">
        <v>21</v>
      </c>
      <c r="AY174" s="17" t="s">
        <v>151</v>
      </c>
      <c r="BE174" s="212">
        <f>IF(N174="základní",J174,0)</f>
        <v>0</v>
      </c>
      <c r="BF174" s="212">
        <f>IF(N174="snížená",J174,0)</f>
        <v>0</v>
      </c>
      <c r="BG174" s="212">
        <f>IF(N174="zákl. přenesená",J174,0)</f>
        <v>0</v>
      </c>
      <c r="BH174" s="212">
        <f>IF(N174="sníž. přenesená",J174,0)</f>
        <v>0</v>
      </c>
      <c r="BI174" s="212">
        <f>IF(N174="nulová",J174,0)</f>
        <v>0</v>
      </c>
      <c r="BJ174" s="17" t="s">
        <v>21</v>
      </c>
      <c r="BK174" s="212">
        <f>ROUND(I174*H174,2)</f>
        <v>0</v>
      </c>
      <c r="BL174" s="17" t="s">
        <v>197</v>
      </c>
      <c r="BM174" s="211" t="s">
        <v>257</v>
      </c>
    </row>
    <row r="175" spans="1:65" s="2" customFormat="1" ht="21.75" customHeight="1">
      <c r="A175" s="34"/>
      <c r="B175" s="35"/>
      <c r="C175" s="200" t="s">
        <v>258</v>
      </c>
      <c r="D175" s="200" t="s">
        <v>152</v>
      </c>
      <c r="E175" s="201" t="s">
        <v>259</v>
      </c>
      <c r="F175" s="202" t="s">
        <v>260</v>
      </c>
      <c r="G175" s="203" t="s">
        <v>203</v>
      </c>
      <c r="H175" s="204">
        <v>1</v>
      </c>
      <c r="I175" s="205"/>
      <c r="J175" s="206">
        <f>ROUND(I175*H175,2)</f>
        <v>0</v>
      </c>
      <c r="K175" s="202" t="s">
        <v>156</v>
      </c>
      <c r="L175" s="39"/>
      <c r="M175" s="207" t="s">
        <v>1</v>
      </c>
      <c r="N175" s="208" t="s">
        <v>49</v>
      </c>
      <c r="O175" s="71"/>
      <c r="P175" s="209">
        <f>O175*H175</f>
        <v>0</v>
      </c>
      <c r="Q175" s="209">
        <v>0</v>
      </c>
      <c r="R175" s="209">
        <f>Q175*H175</f>
        <v>0</v>
      </c>
      <c r="S175" s="209">
        <v>0</v>
      </c>
      <c r="T175" s="210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1" t="s">
        <v>197</v>
      </c>
      <c r="AT175" s="211" t="s">
        <v>152</v>
      </c>
      <c r="AU175" s="211" t="s">
        <v>21</v>
      </c>
      <c r="AY175" s="17" t="s">
        <v>151</v>
      </c>
      <c r="BE175" s="212">
        <f>IF(N175="základní",J175,0)</f>
        <v>0</v>
      </c>
      <c r="BF175" s="212">
        <f>IF(N175="snížená",J175,0)</f>
        <v>0</v>
      </c>
      <c r="BG175" s="212">
        <f>IF(N175="zákl. přenesená",J175,0)</f>
        <v>0</v>
      </c>
      <c r="BH175" s="212">
        <f>IF(N175="sníž. přenesená",J175,0)</f>
        <v>0</v>
      </c>
      <c r="BI175" s="212">
        <f>IF(N175="nulová",J175,0)</f>
        <v>0</v>
      </c>
      <c r="BJ175" s="17" t="s">
        <v>21</v>
      </c>
      <c r="BK175" s="212">
        <f>ROUND(I175*H175,2)</f>
        <v>0</v>
      </c>
      <c r="BL175" s="17" t="s">
        <v>197</v>
      </c>
      <c r="BM175" s="211" t="s">
        <v>261</v>
      </c>
    </row>
    <row r="176" spans="1:65" s="2" customFormat="1" ht="21.75" customHeight="1">
      <c r="A176" s="34"/>
      <c r="B176" s="35"/>
      <c r="C176" s="200" t="s">
        <v>262</v>
      </c>
      <c r="D176" s="200" t="s">
        <v>152</v>
      </c>
      <c r="E176" s="201" t="s">
        <v>263</v>
      </c>
      <c r="F176" s="202" t="s">
        <v>264</v>
      </c>
      <c r="G176" s="203" t="s">
        <v>203</v>
      </c>
      <c r="H176" s="204">
        <v>240</v>
      </c>
      <c r="I176" s="205"/>
      <c r="J176" s="206">
        <f>ROUND(I176*H176,2)</f>
        <v>0</v>
      </c>
      <c r="K176" s="202" t="s">
        <v>156</v>
      </c>
      <c r="L176" s="39"/>
      <c r="M176" s="207" t="s">
        <v>1</v>
      </c>
      <c r="N176" s="208" t="s">
        <v>49</v>
      </c>
      <c r="O176" s="71"/>
      <c r="P176" s="209">
        <f>O176*H176</f>
        <v>0</v>
      </c>
      <c r="Q176" s="209">
        <v>0</v>
      </c>
      <c r="R176" s="209">
        <f>Q176*H176</f>
        <v>0</v>
      </c>
      <c r="S176" s="209">
        <v>0</v>
      </c>
      <c r="T176" s="210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1" t="s">
        <v>197</v>
      </c>
      <c r="AT176" s="211" t="s">
        <v>152</v>
      </c>
      <c r="AU176" s="211" t="s">
        <v>21</v>
      </c>
      <c r="AY176" s="17" t="s">
        <v>151</v>
      </c>
      <c r="BE176" s="212">
        <f>IF(N176="základní",J176,0)</f>
        <v>0</v>
      </c>
      <c r="BF176" s="212">
        <f>IF(N176="snížená",J176,0)</f>
        <v>0</v>
      </c>
      <c r="BG176" s="212">
        <f>IF(N176="zákl. přenesená",J176,0)</f>
        <v>0</v>
      </c>
      <c r="BH176" s="212">
        <f>IF(N176="sníž. přenesená",J176,0)</f>
        <v>0</v>
      </c>
      <c r="BI176" s="212">
        <f>IF(N176="nulová",J176,0)</f>
        <v>0</v>
      </c>
      <c r="BJ176" s="17" t="s">
        <v>21</v>
      </c>
      <c r="BK176" s="212">
        <f>ROUND(I176*H176,2)</f>
        <v>0</v>
      </c>
      <c r="BL176" s="17" t="s">
        <v>197</v>
      </c>
      <c r="BM176" s="211" t="s">
        <v>265</v>
      </c>
    </row>
    <row r="177" spans="1:65" s="12" customFormat="1">
      <c r="B177" s="217"/>
      <c r="C177" s="218"/>
      <c r="D177" s="213" t="s">
        <v>205</v>
      </c>
      <c r="E177" s="219" t="s">
        <v>1</v>
      </c>
      <c r="F177" s="220" t="s">
        <v>266</v>
      </c>
      <c r="G177" s="218"/>
      <c r="H177" s="221">
        <v>240</v>
      </c>
      <c r="I177" s="222"/>
      <c r="J177" s="218"/>
      <c r="K177" s="218"/>
      <c r="L177" s="223"/>
      <c r="M177" s="224"/>
      <c r="N177" s="225"/>
      <c r="O177" s="225"/>
      <c r="P177" s="225"/>
      <c r="Q177" s="225"/>
      <c r="R177" s="225"/>
      <c r="S177" s="225"/>
      <c r="T177" s="226"/>
      <c r="AT177" s="227" t="s">
        <v>205</v>
      </c>
      <c r="AU177" s="227" t="s">
        <v>21</v>
      </c>
      <c r="AV177" s="12" t="s">
        <v>92</v>
      </c>
      <c r="AW177" s="12" t="s">
        <v>38</v>
      </c>
      <c r="AX177" s="12" t="s">
        <v>84</v>
      </c>
      <c r="AY177" s="227" t="s">
        <v>151</v>
      </c>
    </row>
    <row r="178" spans="1:65" s="13" customFormat="1">
      <c r="B178" s="228"/>
      <c r="C178" s="229"/>
      <c r="D178" s="213" t="s">
        <v>205</v>
      </c>
      <c r="E178" s="230" t="s">
        <v>1</v>
      </c>
      <c r="F178" s="231" t="s">
        <v>209</v>
      </c>
      <c r="G178" s="229"/>
      <c r="H178" s="232">
        <v>240</v>
      </c>
      <c r="I178" s="233"/>
      <c r="J178" s="229"/>
      <c r="K178" s="229"/>
      <c r="L178" s="234"/>
      <c r="M178" s="235"/>
      <c r="N178" s="236"/>
      <c r="O178" s="236"/>
      <c r="P178" s="236"/>
      <c r="Q178" s="236"/>
      <c r="R178" s="236"/>
      <c r="S178" s="236"/>
      <c r="T178" s="237"/>
      <c r="AT178" s="238" t="s">
        <v>205</v>
      </c>
      <c r="AU178" s="238" t="s">
        <v>21</v>
      </c>
      <c r="AV178" s="13" t="s">
        <v>107</v>
      </c>
      <c r="AW178" s="13" t="s">
        <v>38</v>
      </c>
      <c r="AX178" s="13" t="s">
        <v>21</v>
      </c>
      <c r="AY178" s="238" t="s">
        <v>151</v>
      </c>
    </row>
    <row r="179" spans="1:65" s="2" customFormat="1" ht="21.75" customHeight="1">
      <c r="A179" s="34"/>
      <c r="B179" s="35"/>
      <c r="C179" s="200" t="s">
        <v>267</v>
      </c>
      <c r="D179" s="200" t="s">
        <v>152</v>
      </c>
      <c r="E179" s="201" t="s">
        <v>268</v>
      </c>
      <c r="F179" s="202" t="s">
        <v>269</v>
      </c>
      <c r="G179" s="203" t="s">
        <v>203</v>
      </c>
      <c r="H179" s="204">
        <v>60</v>
      </c>
      <c r="I179" s="205"/>
      <c r="J179" s="206">
        <f>ROUND(I179*H179,2)</f>
        <v>0</v>
      </c>
      <c r="K179" s="202" t="s">
        <v>156</v>
      </c>
      <c r="L179" s="39"/>
      <c r="M179" s="207" t="s">
        <v>1</v>
      </c>
      <c r="N179" s="208" t="s">
        <v>49</v>
      </c>
      <c r="O179" s="71"/>
      <c r="P179" s="209">
        <f>O179*H179</f>
        <v>0</v>
      </c>
      <c r="Q179" s="209">
        <v>0</v>
      </c>
      <c r="R179" s="209">
        <f>Q179*H179</f>
        <v>0</v>
      </c>
      <c r="S179" s="209">
        <v>0</v>
      </c>
      <c r="T179" s="210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1" t="s">
        <v>197</v>
      </c>
      <c r="AT179" s="211" t="s">
        <v>152</v>
      </c>
      <c r="AU179" s="211" t="s">
        <v>21</v>
      </c>
      <c r="AY179" s="17" t="s">
        <v>151</v>
      </c>
      <c r="BE179" s="212">
        <f>IF(N179="základní",J179,0)</f>
        <v>0</v>
      </c>
      <c r="BF179" s="212">
        <f>IF(N179="snížená",J179,0)</f>
        <v>0</v>
      </c>
      <c r="BG179" s="212">
        <f>IF(N179="zákl. přenesená",J179,0)</f>
        <v>0</v>
      </c>
      <c r="BH179" s="212">
        <f>IF(N179="sníž. přenesená",J179,0)</f>
        <v>0</v>
      </c>
      <c r="BI179" s="212">
        <f>IF(N179="nulová",J179,0)</f>
        <v>0</v>
      </c>
      <c r="BJ179" s="17" t="s">
        <v>21</v>
      </c>
      <c r="BK179" s="212">
        <f>ROUND(I179*H179,2)</f>
        <v>0</v>
      </c>
      <c r="BL179" s="17" t="s">
        <v>197</v>
      </c>
      <c r="BM179" s="211" t="s">
        <v>270</v>
      </c>
    </row>
    <row r="180" spans="1:65" s="12" customFormat="1">
      <c r="B180" s="217"/>
      <c r="C180" s="218"/>
      <c r="D180" s="213" t="s">
        <v>205</v>
      </c>
      <c r="E180" s="219" t="s">
        <v>1</v>
      </c>
      <c r="F180" s="220" t="s">
        <v>271</v>
      </c>
      <c r="G180" s="218"/>
      <c r="H180" s="221">
        <v>60</v>
      </c>
      <c r="I180" s="222"/>
      <c r="J180" s="218"/>
      <c r="K180" s="218"/>
      <c r="L180" s="223"/>
      <c r="M180" s="224"/>
      <c r="N180" s="225"/>
      <c r="O180" s="225"/>
      <c r="P180" s="225"/>
      <c r="Q180" s="225"/>
      <c r="R180" s="225"/>
      <c r="S180" s="225"/>
      <c r="T180" s="226"/>
      <c r="AT180" s="227" t="s">
        <v>205</v>
      </c>
      <c r="AU180" s="227" t="s">
        <v>21</v>
      </c>
      <c r="AV180" s="12" t="s">
        <v>92</v>
      </c>
      <c r="AW180" s="12" t="s">
        <v>38</v>
      </c>
      <c r="AX180" s="12" t="s">
        <v>84</v>
      </c>
      <c r="AY180" s="227" t="s">
        <v>151</v>
      </c>
    </row>
    <row r="181" spans="1:65" s="13" customFormat="1">
      <c r="B181" s="228"/>
      <c r="C181" s="229"/>
      <c r="D181" s="213" t="s">
        <v>205</v>
      </c>
      <c r="E181" s="230" t="s">
        <v>1</v>
      </c>
      <c r="F181" s="231" t="s">
        <v>209</v>
      </c>
      <c r="G181" s="229"/>
      <c r="H181" s="232">
        <v>60</v>
      </c>
      <c r="I181" s="233"/>
      <c r="J181" s="229"/>
      <c r="K181" s="229"/>
      <c r="L181" s="234"/>
      <c r="M181" s="235"/>
      <c r="N181" s="236"/>
      <c r="O181" s="236"/>
      <c r="P181" s="236"/>
      <c r="Q181" s="236"/>
      <c r="R181" s="236"/>
      <c r="S181" s="236"/>
      <c r="T181" s="237"/>
      <c r="AT181" s="238" t="s">
        <v>205</v>
      </c>
      <c r="AU181" s="238" t="s">
        <v>21</v>
      </c>
      <c r="AV181" s="13" t="s">
        <v>107</v>
      </c>
      <c r="AW181" s="13" t="s">
        <v>38</v>
      </c>
      <c r="AX181" s="13" t="s">
        <v>21</v>
      </c>
      <c r="AY181" s="238" t="s">
        <v>151</v>
      </c>
    </row>
    <row r="182" spans="1:65" s="2" customFormat="1" ht="21.75" customHeight="1">
      <c r="A182" s="34"/>
      <c r="B182" s="35"/>
      <c r="C182" s="200" t="s">
        <v>272</v>
      </c>
      <c r="D182" s="200" t="s">
        <v>152</v>
      </c>
      <c r="E182" s="201" t="s">
        <v>273</v>
      </c>
      <c r="F182" s="202" t="s">
        <v>274</v>
      </c>
      <c r="G182" s="203" t="s">
        <v>203</v>
      </c>
      <c r="H182" s="204">
        <v>1</v>
      </c>
      <c r="I182" s="205"/>
      <c r="J182" s="206">
        <f>ROUND(I182*H182,2)</f>
        <v>0</v>
      </c>
      <c r="K182" s="202" t="s">
        <v>156</v>
      </c>
      <c r="L182" s="39"/>
      <c r="M182" s="207" t="s">
        <v>1</v>
      </c>
      <c r="N182" s="208" t="s">
        <v>49</v>
      </c>
      <c r="O182" s="71"/>
      <c r="P182" s="209">
        <f>O182*H182</f>
        <v>0</v>
      </c>
      <c r="Q182" s="209">
        <v>0</v>
      </c>
      <c r="R182" s="209">
        <f>Q182*H182</f>
        <v>0</v>
      </c>
      <c r="S182" s="209">
        <v>0</v>
      </c>
      <c r="T182" s="210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1" t="s">
        <v>197</v>
      </c>
      <c r="AT182" s="211" t="s">
        <v>152</v>
      </c>
      <c r="AU182" s="211" t="s">
        <v>21</v>
      </c>
      <c r="AY182" s="17" t="s">
        <v>151</v>
      </c>
      <c r="BE182" s="212">
        <f>IF(N182="základní",J182,0)</f>
        <v>0</v>
      </c>
      <c r="BF182" s="212">
        <f>IF(N182="snížená",J182,0)</f>
        <v>0</v>
      </c>
      <c r="BG182" s="212">
        <f>IF(N182="zákl. přenesená",J182,0)</f>
        <v>0</v>
      </c>
      <c r="BH182" s="212">
        <f>IF(N182="sníž. přenesená",J182,0)</f>
        <v>0</v>
      </c>
      <c r="BI182" s="212">
        <f>IF(N182="nulová",J182,0)</f>
        <v>0</v>
      </c>
      <c r="BJ182" s="17" t="s">
        <v>21</v>
      </c>
      <c r="BK182" s="212">
        <f>ROUND(I182*H182,2)</f>
        <v>0</v>
      </c>
      <c r="BL182" s="17" t="s">
        <v>197</v>
      </c>
      <c r="BM182" s="211" t="s">
        <v>275</v>
      </c>
    </row>
    <row r="183" spans="1:65" s="2" customFormat="1" ht="21.75" customHeight="1">
      <c r="A183" s="34"/>
      <c r="B183" s="35"/>
      <c r="C183" s="200" t="s">
        <v>276</v>
      </c>
      <c r="D183" s="200" t="s">
        <v>152</v>
      </c>
      <c r="E183" s="201" t="s">
        <v>277</v>
      </c>
      <c r="F183" s="202" t="s">
        <v>278</v>
      </c>
      <c r="G183" s="203" t="s">
        <v>203</v>
      </c>
      <c r="H183" s="204">
        <v>1</v>
      </c>
      <c r="I183" s="205"/>
      <c r="J183" s="206">
        <f>ROUND(I183*H183,2)</f>
        <v>0</v>
      </c>
      <c r="K183" s="202" t="s">
        <v>156</v>
      </c>
      <c r="L183" s="39"/>
      <c r="M183" s="207" t="s">
        <v>1</v>
      </c>
      <c r="N183" s="208" t="s">
        <v>49</v>
      </c>
      <c r="O183" s="71"/>
      <c r="P183" s="209">
        <f>O183*H183</f>
        <v>0</v>
      </c>
      <c r="Q183" s="209">
        <v>0</v>
      </c>
      <c r="R183" s="209">
        <f>Q183*H183</f>
        <v>0</v>
      </c>
      <c r="S183" s="209">
        <v>0</v>
      </c>
      <c r="T183" s="21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1" t="s">
        <v>197</v>
      </c>
      <c r="AT183" s="211" t="s">
        <v>152</v>
      </c>
      <c r="AU183" s="211" t="s">
        <v>21</v>
      </c>
      <c r="AY183" s="17" t="s">
        <v>151</v>
      </c>
      <c r="BE183" s="212">
        <f>IF(N183="základní",J183,0)</f>
        <v>0</v>
      </c>
      <c r="BF183" s="212">
        <f>IF(N183="snížená",J183,0)</f>
        <v>0</v>
      </c>
      <c r="BG183" s="212">
        <f>IF(N183="zákl. přenesená",J183,0)</f>
        <v>0</v>
      </c>
      <c r="BH183" s="212">
        <f>IF(N183="sníž. přenesená",J183,0)</f>
        <v>0</v>
      </c>
      <c r="BI183" s="212">
        <f>IF(N183="nulová",J183,0)</f>
        <v>0</v>
      </c>
      <c r="BJ183" s="17" t="s">
        <v>21</v>
      </c>
      <c r="BK183" s="212">
        <f>ROUND(I183*H183,2)</f>
        <v>0</v>
      </c>
      <c r="BL183" s="17" t="s">
        <v>197</v>
      </c>
      <c r="BM183" s="211" t="s">
        <v>279</v>
      </c>
    </row>
    <row r="184" spans="1:65" s="2" customFormat="1" ht="21.75" customHeight="1">
      <c r="A184" s="34"/>
      <c r="B184" s="35"/>
      <c r="C184" s="200" t="s">
        <v>280</v>
      </c>
      <c r="D184" s="200" t="s">
        <v>152</v>
      </c>
      <c r="E184" s="201" t="s">
        <v>281</v>
      </c>
      <c r="F184" s="202" t="s">
        <v>282</v>
      </c>
      <c r="G184" s="203" t="s">
        <v>203</v>
      </c>
      <c r="H184" s="204">
        <v>60</v>
      </c>
      <c r="I184" s="205"/>
      <c r="J184" s="206">
        <f>ROUND(I184*H184,2)</f>
        <v>0</v>
      </c>
      <c r="K184" s="202" t="s">
        <v>156</v>
      </c>
      <c r="L184" s="39"/>
      <c r="M184" s="207" t="s">
        <v>1</v>
      </c>
      <c r="N184" s="208" t="s">
        <v>49</v>
      </c>
      <c r="O184" s="71"/>
      <c r="P184" s="209">
        <f>O184*H184</f>
        <v>0</v>
      </c>
      <c r="Q184" s="209">
        <v>0</v>
      </c>
      <c r="R184" s="209">
        <f>Q184*H184</f>
        <v>0</v>
      </c>
      <c r="S184" s="209">
        <v>0</v>
      </c>
      <c r="T184" s="210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1" t="s">
        <v>197</v>
      </c>
      <c r="AT184" s="211" t="s">
        <v>152</v>
      </c>
      <c r="AU184" s="211" t="s">
        <v>21</v>
      </c>
      <c r="AY184" s="17" t="s">
        <v>151</v>
      </c>
      <c r="BE184" s="212">
        <f>IF(N184="základní",J184,0)</f>
        <v>0</v>
      </c>
      <c r="BF184" s="212">
        <f>IF(N184="snížená",J184,0)</f>
        <v>0</v>
      </c>
      <c r="BG184" s="212">
        <f>IF(N184="zákl. přenesená",J184,0)</f>
        <v>0</v>
      </c>
      <c r="BH184" s="212">
        <f>IF(N184="sníž. přenesená",J184,0)</f>
        <v>0</v>
      </c>
      <c r="BI184" s="212">
        <f>IF(N184="nulová",J184,0)</f>
        <v>0</v>
      </c>
      <c r="BJ184" s="17" t="s">
        <v>21</v>
      </c>
      <c r="BK184" s="212">
        <f>ROUND(I184*H184,2)</f>
        <v>0</v>
      </c>
      <c r="BL184" s="17" t="s">
        <v>197</v>
      </c>
      <c r="BM184" s="211" t="s">
        <v>283</v>
      </c>
    </row>
    <row r="185" spans="1:65" s="12" customFormat="1">
      <c r="B185" s="217"/>
      <c r="C185" s="218"/>
      <c r="D185" s="213" t="s">
        <v>205</v>
      </c>
      <c r="E185" s="219" t="s">
        <v>1</v>
      </c>
      <c r="F185" s="220" t="s">
        <v>271</v>
      </c>
      <c r="G185" s="218"/>
      <c r="H185" s="221">
        <v>60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205</v>
      </c>
      <c r="AU185" s="227" t="s">
        <v>21</v>
      </c>
      <c r="AV185" s="12" t="s">
        <v>92</v>
      </c>
      <c r="AW185" s="12" t="s">
        <v>38</v>
      </c>
      <c r="AX185" s="12" t="s">
        <v>84</v>
      </c>
      <c r="AY185" s="227" t="s">
        <v>151</v>
      </c>
    </row>
    <row r="186" spans="1:65" s="13" customFormat="1">
      <c r="B186" s="228"/>
      <c r="C186" s="229"/>
      <c r="D186" s="213" t="s">
        <v>205</v>
      </c>
      <c r="E186" s="230" t="s">
        <v>1</v>
      </c>
      <c r="F186" s="231" t="s">
        <v>209</v>
      </c>
      <c r="G186" s="229"/>
      <c r="H186" s="232">
        <v>60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AT186" s="238" t="s">
        <v>205</v>
      </c>
      <c r="AU186" s="238" t="s">
        <v>21</v>
      </c>
      <c r="AV186" s="13" t="s">
        <v>107</v>
      </c>
      <c r="AW186" s="13" t="s">
        <v>38</v>
      </c>
      <c r="AX186" s="13" t="s">
        <v>21</v>
      </c>
      <c r="AY186" s="238" t="s">
        <v>151</v>
      </c>
    </row>
    <row r="187" spans="1:65" s="2" customFormat="1" ht="21.75" customHeight="1">
      <c r="A187" s="34"/>
      <c r="B187" s="35"/>
      <c r="C187" s="200" t="s">
        <v>284</v>
      </c>
      <c r="D187" s="200" t="s">
        <v>152</v>
      </c>
      <c r="E187" s="201" t="s">
        <v>285</v>
      </c>
      <c r="F187" s="202" t="s">
        <v>286</v>
      </c>
      <c r="G187" s="203" t="s">
        <v>203</v>
      </c>
      <c r="H187" s="204">
        <v>60</v>
      </c>
      <c r="I187" s="205"/>
      <c r="J187" s="206">
        <f>ROUND(I187*H187,2)</f>
        <v>0</v>
      </c>
      <c r="K187" s="202" t="s">
        <v>156</v>
      </c>
      <c r="L187" s="39"/>
      <c r="M187" s="207" t="s">
        <v>1</v>
      </c>
      <c r="N187" s="208" t="s">
        <v>49</v>
      </c>
      <c r="O187" s="71"/>
      <c r="P187" s="209">
        <f>O187*H187</f>
        <v>0</v>
      </c>
      <c r="Q187" s="209">
        <v>0</v>
      </c>
      <c r="R187" s="209">
        <f>Q187*H187</f>
        <v>0</v>
      </c>
      <c r="S187" s="209">
        <v>0</v>
      </c>
      <c r="T187" s="210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1" t="s">
        <v>197</v>
      </c>
      <c r="AT187" s="211" t="s">
        <v>152</v>
      </c>
      <c r="AU187" s="211" t="s">
        <v>21</v>
      </c>
      <c r="AY187" s="17" t="s">
        <v>151</v>
      </c>
      <c r="BE187" s="212">
        <f>IF(N187="základní",J187,0)</f>
        <v>0</v>
      </c>
      <c r="BF187" s="212">
        <f>IF(N187="snížená",J187,0)</f>
        <v>0</v>
      </c>
      <c r="BG187" s="212">
        <f>IF(N187="zákl. přenesená",J187,0)</f>
        <v>0</v>
      </c>
      <c r="BH187" s="212">
        <f>IF(N187="sníž. přenesená",J187,0)</f>
        <v>0</v>
      </c>
      <c r="BI187" s="212">
        <f>IF(N187="nulová",J187,0)</f>
        <v>0</v>
      </c>
      <c r="BJ187" s="17" t="s">
        <v>21</v>
      </c>
      <c r="BK187" s="212">
        <f>ROUND(I187*H187,2)</f>
        <v>0</v>
      </c>
      <c r="BL187" s="17" t="s">
        <v>197</v>
      </c>
      <c r="BM187" s="211" t="s">
        <v>287</v>
      </c>
    </row>
    <row r="188" spans="1:65" s="12" customFormat="1">
      <c r="B188" s="217"/>
      <c r="C188" s="218"/>
      <c r="D188" s="213" t="s">
        <v>205</v>
      </c>
      <c r="E188" s="219" t="s">
        <v>1</v>
      </c>
      <c r="F188" s="220" t="s">
        <v>271</v>
      </c>
      <c r="G188" s="218"/>
      <c r="H188" s="221">
        <v>60</v>
      </c>
      <c r="I188" s="222"/>
      <c r="J188" s="218"/>
      <c r="K188" s="218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205</v>
      </c>
      <c r="AU188" s="227" t="s">
        <v>21</v>
      </c>
      <c r="AV188" s="12" t="s">
        <v>92</v>
      </c>
      <c r="AW188" s="12" t="s">
        <v>38</v>
      </c>
      <c r="AX188" s="12" t="s">
        <v>84</v>
      </c>
      <c r="AY188" s="227" t="s">
        <v>151</v>
      </c>
    </row>
    <row r="189" spans="1:65" s="13" customFormat="1">
      <c r="B189" s="228"/>
      <c r="C189" s="229"/>
      <c r="D189" s="213" t="s">
        <v>205</v>
      </c>
      <c r="E189" s="230" t="s">
        <v>1</v>
      </c>
      <c r="F189" s="231" t="s">
        <v>209</v>
      </c>
      <c r="G189" s="229"/>
      <c r="H189" s="232">
        <v>60</v>
      </c>
      <c r="I189" s="233"/>
      <c r="J189" s="229"/>
      <c r="K189" s="229"/>
      <c r="L189" s="234"/>
      <c r="M189" s="235"/>
      <c r="N189" s="236"/>
      <c r="O189" s="236"/>
      <c r="P189" s="236"/>
      <c r="Q189" s="236"/>
      <c r="R189" s="236"/>
      <c r="S189" s="236"/>
      <c r="T189" s="237"/>
      <c r="AT189" s="238" t="s">
        <v>205</v>
      </c>
      <c r="AU189" s="238" t="s">
        <v>21</v>
      </c>
      <c r="AV189" s="13" t="s">
        <v>107</v>
      </c>
      <c r="AW189" s="13" t="s">
        <v>38</v>
      </c>
      <c r="AX189" s="13" t="s">
        <v>21</v>
      </c>
      <c r="AY189" s="238" t="s">
        <v>151</v>
      </c>
    </row>
    <row r="190" spans="1:65" s="2" customFormat="1" ht="21.75" customHeight="1">
      <c r="A190" s="34"/>
      <c r="B190" s="35"/>
      <c r="C190" s="200" t="s">
        <v>288</v>
      </c>
      <c r="D190" s="200" t="s">
        <v>152</v>
      </c>
      <c r="E190" s="201" t="s">
        <v>289</v>
      </c>
      <c r="F190" s="202" t="s">
        <v>290</v>
      </c>
      <c r="G190" s="203" t="s">
        <v>203</v>
      </c>
      <c r="H190" s="204">
        <v>25</v>
      </c>
      <c r="I190" s="205"/>
      <c r="J190" s="206">
        <f>ROUND(I190*H190,2)</f>
        <v>0</v>
      </c>
      <c r="K190" s="202" t="s">
        <v>156</v>
      </c>
      <c r="L190" s="39"/>
      <c r="M190" s="207" t="s">
        <v>1</v>
      </c>
      <c r="N190" s="208" t="s">
        <v>49</v>
      </c>
      <c r="O190" s="71"/>
      <c r="P190" s="209">
        <f>O190*H190</f>
        <v>0</v>
      </c>
      <c r="Q190" s="209">
        <v>0</v>
      </c>
      <c r="R190" s="209">
        <f>Q190*H190</f>
        <v>0</v>
      </c>
      <c r="S190" s="209">
        <v>0</v>
      </c>
      <c r="T190" s="210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1" t="s">
        <v>197</v>
      </c>
      <c r="AT190" s="211" t="s">
        <v>152</v>
      </c>
      <c r="AU190" s="211" t="s">
        <v>21</v>
      </c>
      <c r="AY190" s="17" t="s">
        <v>151</v>
      </c>
      <c r="BE190" s="212">
        <f>IF(N190="základní",J190,0)</f>
        <v>0</v>
      </c>
      <c r="BF190" s="212">
        <f>IF(N190="snížená",J190,0)</f>
        <v>0</v>
      </c>
      <c r="BG190" s="212">
        <f>IF(N190="zákl. přenesená",J190,0)</f>
        <v>0</v>
      </c>
      <c r="BH190" s="212">
        <f>IF(N190="sníž. přenesená",J190,0)</f>
        <v>0</v>
      </c>
      <c r="BI190" s="212">
        <f>IF(N190="nulová",J190,0)</f>
        <v>0</v>
      </c>
      <c r="BJ190" s="17" t="s">
        <v>21</v>
      </c>
      <c r="BK190" s="212">
        <f>ROUND(I190*H190,2)</f>
        <v>0</v>
      </c>
      <c r="BL190" s="17" t="s">
        <v>197</v>
      </c>
      <c r="BM190" s="211" t="s">
        <v>291</v>
      </c>
    </row>
    <row r="191" spans="1:65" s="2" customFormat="1" ht="21.75" customHeight="1">
      <c r="A191" s="34"/>
      <c r="B191" s="35"/>
      <c r="C191" s="200" t="s">
        <v>292</v>
      </c>
      <c r="D191" s="200" t="s">
        <v>152</v>
      </c>
      <c r="E191" s="201" t="s">
        <v>293</v>
      </c>
      <c r="F191" s="202" t="s">
        <v>294</v>
      </c>
      <c r="G191" s="203" t="s">
        <v>203</v>
      </c>
      <c r="H191" s="204">
        <v>25</v>
      </c>
      <c r="I191" s="205"/>
      <c r="J191" s="206">
        <f>ROUND(I191*H191,2)</f>
        <v>0</v>
      </c>
      <c r="K191" s="202" t="s">
        <v>156</v>
      </c>
      <c r="L191" s="39"/>
      <c r="M191" s="207" t="s">
        <v>1</v>
      </c>
      <c r="N191" s="208" t="s">
        <v>49</v>
      </c>
      <c r="O191" s="71"/>
      <c r="P191" s="209">
        <f>O191*H191</f>
        <v>0</v>
      </c>
      <c r="Q191" s="209">
        <v>0</v>
      </c>
      <c r="R191" s="209">
        <f>Q191*H191</f>
        <v>0</v>
      </c>
      <c r="S191" s="209">
        <v>0</v>
      </c>
      <c r="T191" s="210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1" t="s">
        <v>197</v>
      </c>
      <c r="AT191" s="211" t="s">
        <v>152</v>
      </c>
      <c r="AU191" s="211" t="s">
        <v>21</v>
      </c>
      <c r="AY191" s="17" t="s">
        <v>151</v>
      </c>
      <c r="BE191" s="212">
        <f>IF(N191="základní",J191,0)</f>
        <v>0</v>
      </c>
      <c r="BF191" s="212">
        <f>IF(N191="snížená",J191,0)</f>
        <v>0</v>
      </c>
      <c r="BG191" s="212">
        <f>IF(N191="zákl. přenesená",J191,0)</f>
        <v>0</v>
      </c>
      <c r="BH191" s="212">
        <f>IF(N191="sníž. přenesená",J191,0)</f>
        <v>0</v>
      </c>
      <c r="BI191" s="212">
        <f>IF(N191="nulová",J191,0)</f>
        <v>0</v>
      </c>
      <c r="BJ191" s="17" t="s">
        <v>21</v>
      </c>
      <c r="BK191" s="212">
        <f>ROUND(I191*H191,2)</f>
        <v>0</v>
      </c>
      <c r="BL191" s="17" t="s">
        <v>197</v>
      </c>
      <c r="BM191" s="211" t="s">
        <v>295</v>
      </c>
    </row>
    <row r="192" spans="1:65" s="11" customFormat="1" ht="25.95" customHeight="1">
      <c r="B192" s="186"/>
      <c r="C192" s="187"/>
      <c r="D192" s="188" t="s">
        <v>83</v>
      </c>
      <c r="E192" s="189" t="s">
        <v>296</v>
      </c>
      <c r="F192" s="189" t="s">
        <v>297</v>
      </c>
      <c r="G192" s="187"/>
      <c r="H192" s="187"/>
      <c r="I192" s="190"/>
      <c r="J192" s="191">
        <f>BK192</f>
        <v>0</v>
      </c>
      <c r="K192" s="187"/>
      <c r="L192" s="192"/>
      <c r="M192" s="193"/>
      <c r="N192" s="194"/>
      <c r="O192" s="194"/>
      <c r="P192" s="195">
        <f>SUM(P193:P196)</f>
        <v>0</v>
      </c>
      <c r="Q192" s="194"/>
      <c r="R192" s="195">
        <f>SUM(R193:R196)</f>
        <v>0</v>
      </c>
      <c r="S192" s="194"/>
      <c r="T192" s="196">
        <f>SUM(T193:T196)</f>
        <v>0</v>
      </c>
      <c r="AR192" s="197" t="s">
        <v>110</v>
      </c>
      <c r="AT192" s="198" t="s">
        <v>83</v>
      </c>
      <c r="AU192" s="198" t="s">
        <v>84</v>
      </c>
      <c r="AY192" s="197" t="s">
        <v>151</v>
      </c>
      <c r="BK192" s="199">
        <f>SUM(BK193:BK196)</f>
        <v>0</v>
      </c>
    </row>
    <row r="193" spans="1:65" s="2" customFormat="1" ht="21.75" customHeight="1">
      <c r="A193" s="34"/>
      <c r="B193" s="35"/>
      <c r="C193" s="200" t="s">
        <v>298</v>
      </c>
      <c r="D193" s="200" t="s">
        <v>152</v>
      </c>
      <c r="E193" s="201" t="s">
        <v>299</v>
      </c>
      <c r="F193" s="202" t="s">
        <v>300</v>
      </c>
      <c r="G193" s="203" t="s">
        <v>155</v>
      </c>
      <c r="H193" s="204">
        <v>1</v>
      </c>
      <c r="I193" s="205"/>
      <c r="J193" s="206">
        <f>ROUND(I193*H193,2)</f>
        <v>0</v>
      </c>
      <c r="K193" s="202" t="s">
        <v>156</v>
      </c>
      <c r="L193" s="39"/>
      <c r="M193" s="207" t="s">
        <v>1</v>
      </c>
      <c r="N193" s="208" t="s">
        <v>49</v>
      </c>
      <c r="O193" s="71"/>
      <c r="P193" s="209">
        <f>O193*H193</f>
        <v>0</v>
      </c>
      <c r="Q193" s="209">
        <v>0</v>
      </c>
      <c r="R193" s="209">
        <f>Q193*H193</f>
        <v>0</v>
      </c>
      <c r="S193" s="209">
        <v>0</v>
      </c>
      <c r="T193" s="21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1" t="s">
        <v>157</v>
      </c>
      <c r="AT193" s="211" t="s">
        <v>152</v>
      </c>
      <c r="AU193" s="211" t="s">
        <v>21</v>
      </c>
      <c r="AY193" s="17" t="s">
        <v>151</v>
      </c>
      <c r="BE193" s="212">
        <f>IF(N193="základní",J193,0)</f>
        <v>0</v>
      </c>
      <c r="BF193" s="212">
        <f>IF(N193="snížená",J193,0)</f>
        <v>0</v>
      </c>
      <c r="BG193" s="212">
        <f>IF(N193="zákl. přenesená",J193,0)</f>
        <v>0</v>
      </c>
      <c r="BH193" s="212">
        <f>IF(N193="sníž. přenesená",J193,0)</f>
        <v>0</v>
      </c>
      <c r="BI193" s="212">
        <f>IF(N193="nulová",J193,0)</f>
        <v>0</v>
      </c>
      <c r="BJ193" s="17" t="s">
        <v>21</v>
      </c>
      <c r="BK193" s="212">
        <f>ROUND(I193*H193,2)</f>
        <v>0</v>
      </c>
      <c r="BL193" s="17" t="s">
        <v>157</v>
      </c>
      <c r="BM193" s="211" t="s">
        <v>301</v>
      </c>
    </row>
    <row r="194" spans="1:65" s="2" customFormat="1" ht="28.8">
      <c r="A194" s="34"/>
      <c r="B194" s="35"/>
      <c r="C194" s="36"/>
      <c r="D194" s="213" t="s">
        <v>159</v>
      </c>
      <c r="E194" s="36"/>
      <c r="F194" s="214" t="s">
        <v>302</v>
      </c>
      <c r="G194" s="36"/>
      <c r="H194" s="36"/>
      <c r="I194" s="122"/>
      <c r="J194" s="36"/>
      <c r="K194" s="36"/>
      <c r="L194" s="39"/>
      <c r="M194" s="215"/>
      <c r="N194" s="216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159</v>
      </c>
      <c r="AU194" s="17" t="s">
        <v>21</v>
      </c>
    </row>
    <row r="195" spans="1:65" s="2" customFormat="1" ht="16.5" customHeight="1">
      <c r="A195" s="34"/>
      <c r="B195" s="35"/>
      <c r="C195" s="200" t="s">
        <v>303</v>
      </c>
      <c r="D195" s="200" t="s">
        <v>152</v>
      </c>
      <c r="E195" s="201" t="s">
        <v>304</v>
      </c>
      <c r="F195" s="202" t="s">
        <v>305</v>
      </c>
      <c r="G195" s="203" t="s">
        <v>155</v>
      </c>
      <c r="H195" s="204">
        <v>1</v>
      </c>
      <c r="I195" s="205"/>
      <c r="J195" s="206">
        <f>ROUND(I195*H195,2)</f>
        <v>0</v>
      </c>
      <c r="K195" s="202" t="s">
        <v>156</v>
      </c>
      <c r="L195" s="39"/>
      <c r="M195" s="207" t="s">
        <v>1</v>
      </c>
      <c r="N195" s="208" t="s">
        <v>49</v>
      </c>
      <c r="O195" s="71"/>
      <c r="P195" s="209">
        <f>O195*H195</f>
        <v>0</v>
      </c>
      <c r="Q195" s="209">
        <v>0</v>
      </c>
      <c r="R195" s="209">
        <f>Q195*H195</f>
        <v>0</v>
      </c>
      <c r="S195" s="209">
        <v>0</v>
      </c>
      <c r="T195" s="210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1" t="s">
        <v>157</v>
      </c>
      <c r="AT195" s="211" t="s">
        <v>152</v>
      </c>
      <c r="AU195" s="211" t="s">
        <v>21</v>
      </c>
      <c r="AY195" s="17" t="s">
        <v>151</v>
      </c>
      <c r="BE195" s="212">
        <f>IF(N195="základní",J195,0)</f>
        <v>0</v>
      </c>
      <c r="BF195" s="212">
        <f>IF(N195="snížená",J195,0)</f>
        <v>0</v>
      </c>
      <c r="BG195" s="212">
        <f>IF(N195="zákl. přenesená",J195,0)</f>
        <v>0</v>
      </c>
      <c r="BH195" s="212">
        <f>IF(N195="sníž. přenesená",J195,0)</f>
        <v>0</v>
      </c>
      <c r="BI195" s="212">
        <f>IF(N195="nulová",J195,0)</f>
        <v>0</v>
      </c>
      <c r="BJ195" s="17" t="s">
        <v>21</v>
      </c>
      <c r="BK195" s="212">
        <f>ROUND(I195*H195,2)</f>
        <v>0</v>
      </c>
      <c r="BL195" s="17" t="s">
        <v>157</v>
      </c>
      <c r="BM195" s="211" t="s">
        <v>306</v>
      </c>
    </row>
    <row r="196" spans="1:65" s="2" customFormat="1" ht="19.2">
      <c r="A196" s="34"/>
      <c r="B196" s="35"/>
      <c r="C196" s="36"/>
      <c r="D196" s="213" t="s">
        <v>159</v>
      </c>
      <c r="E196" s="36"/>
      <c r="F196" s="214" t="s">
        <v>307</v>
      </c>
      <c r="G196" s="36"/>
      <c r="H196" s="36"/>
      <c r="I196" s="122"/>
      <c r="J196" s="36"/>
      <c r="K196" s="36"/>
      <c r="L196" s="39"/>
      <c r="M196" s="239"/>
      <c r="N196" s="240"/>
      <c r="O196" s="241"/>
      <c r="P196" s="241"/>
      <c r="Q196" s="241"/>
      <c r="R196" s="241"/>
      <c r="S196" s="241"/>
      <c r="T196" s="242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159</v>
      </c>
      <c r="AU196" s="17" t="s">
        <v>21</v>
      </c>
    </row>
    <row r="197" spans="1:65" s="2" customFormat="1" ht="6.9" customHeight="1">
      <c r="A197" s="34"/>
      <c r="B197" s="54"/>
      <c r="C197" s="55"/>
      <c r="D197" s="55"/>
      <c r="E197" s="55"/>
      <c r="F197" s="55"/>
      <c r="G197" s="55"/>
      <c r="H197" s="55"/>
      <c r="I197" s="158"/>
      <c r="J197" s="55"/>
      <c r="K197" s="55"/>
      <c r="L197" s="39"/>
      <c r="M197" s="34"/>
      <c r="O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</row>
  </sheetData>
  <sheetProtection algorithmName="SHA-512" hashValue="0A8Qeo/sviIWp+3DvaDX0zANTkHIYx9EERDTZuZd205E2dnDPs9DNsk6bu0QPmOxZgGYD2Oq11eSxs5kuRsSsw==" saltValue="haFx44UPGu0hYN9gv3FqLvvf4OGMNBIxwPijlfMym8fYn44we4TPjGPjs/4WX/DI9PYDFBj250xeuxSZ3ehamA==" spinCount="100000" sheet="1" objects="1" scenarios="1" formatColumns="0" formatRows="0" autoFilter="0"/>
  <autoFilter ref="C118:K19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9"/>
  <sheetViews>
    <sheetView showGridLines="0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115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15"/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94</v>
      </c>
    </row>
    <row r="3" spans="1:46" s="1" customFormat="1" ht="6.9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92</v>
      </c>
    </row>
    <row r="4" spans="1:46" s="1" customFormat="1" ht="24.9" customHeight="1">
      <c r="B4" s="20"/>
      <c r="D4" s="119" t="s">
        <v>125</v>
      </c>
      <c r="I4" s="115"/>
      <c r="L4" s="20"/>
      <c r="M4" s="120" t="s">
        <v>10</v>
      </c>
      <c r="AT4" s="17" t="s">
        <v>4</v>
      </c>
    </row>
    <row r="5" spans="1:46" s="1" customFormat="1" ht="6.9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3" t="str">
        <f>'Rekapitulace stavby'!K6</f>
        <v>Rekonstrukce ulice Malé Jablunkovské - 1.etapa</v>
      </c>
      <c r="F7" s="324"/>
      <c r="G7" s="324"/>
      <c r="H7" s="324"/>
      <c r="I7" s="115"/>
      <c r="L7" s="20"/>
    </row>
    <row r="8" spans="1:46" s="2" customFormat="1" ht="12" customHeight="1">
      <c r="A8" s="34"/>
      <c r="B8" s="39"/>
      <c r="C8" s="34"/>
      <c r="D8" s="121" t="s">
        <v>126</v>
      </c>
      <c r="E8" s="34"/>
      <c r="F8" s="34"/>
      <c r="G8" s="34"/>
      <c r="H8" s="34"/>
      <c r="I8" s="122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25" t="s">
        <v>308</v>
      </c>
      <c r="F9" s="326"/>
      <c r="G9" s="326"/>
      <c r="H9" s="326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21" t="s">
        <v>19</v>
      </c>
      <c r="E11" s="34"/>
      <c r="F11" s="110" t="s">
        <v>1</v>
      </c>
      <c r="G11" s="34"/>
      <c r="H11" s="34"/>
      <c r="I11" s="123" t="s">
        <v>20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1" t="s">
        <v>22</v>
      </c>
      <c r="E12" s="34"/>
      <c r="F12" s="110" t="s">
        <v>23</v>
      </c>
      <c r="G12" s="34"/>
      <c r="H12" s="34"/>
      <c r="I12" s="123" t="s">
        <v>24</v>
      </c>
      <c r="J12" s="124" t="str">
        <f>'Rekapitulace stavby'!AN8</f>
        <v>14. 1. 2020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122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28</v>
      </c>
      <c r="E14" s="34"/>
      <c r="F14" s="34"/>
      <c r="G14" s="34"/>
      <c r="H14" s="34"/>
      <c r="I14" s="123" t="s">
        <v>29</v>
      </c>
      <c r="J14" s="110" t="s">
        <v>30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">
        <v>31</v>
      </c>
      <c r="F15" s="34"/>
      <c r="G15" s="34"/>
      <c r="H15" s="34"/>
      <c r="I15" s="123" t="s">
        <v>32</v>
      </c>
      <c r="J15" s="110" t="s">
        <v>33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122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21" t="s">
        <v>34</v>
      </c>
      <c r="E17" s="34"/>
      <c r="F17" s="34"/>
      <c r="G17" s="34"/>
      <c r="H17" s="34"/>
      <c r="I17" s="123" t="s">
        <v>29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7" t="str">
        <f>'Rekapitulace stavby'!E14</f>
        <v>Vyplň údaj</v>
      </c>
      <c r="F18" s="328"/>
      <c r="G18" s="328"/>
      <c r="H18" s="328"/>
      <c r="I18" s="123" t="s">
        <v>32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122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21" t="s">
        <v>36</v>
      </c>
      <c r="E20" s="34"/>
      <c r="F20" s="34"/>
      <c r="G20" s="34"/>
      <c r="H20" s="34"/>
      <c r="I20" s="123" t="s">
        <v>29</v>
      </c>
      <c r="J20" s="110" t="s">
        <v>37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">
        <v>39</v>
      </c>
      <c r="F21" s="34"/>
      <c r="G21" s="34"/>
      <c r="H21" s="34"/>
      <c r="I21" s="123" t="s">
        <v>32</v>
      </c>
      <c r="J21" s="110" t="s">
        <v>40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122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21" t="s">
        <v>41</v>
      </c>
      <c r="E23" s="34"/>
      <c r="F23" s="34"/>
      <c r="G23" s="34"/>
      <c r="H23" s="34"/>
      <c r="I23" s="123" t="s">
        <v>29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23" t="s">
        <v>32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122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21" t="s">
        <v>43</v>
      </c>
      <c r="E26" s="34"/>
      <c r="F26" s="34"/>
      <c r="G26" s="34"/>
      <c r="H26" s="34"/>
      <c r="I26" s="122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5"/>
      <c r="B27" s="126"/>
      <c r="C27" s="125"/>
      <c r="D27" s="125"/>
      <c r="E27" s="329" t="s">
        <v>1</v>
      </c>
      <c r="F27" s="329"/>
      <c r="G27" s="329"/>
      <c r="H27" s="329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29"/>
      <c r="E29" s="129"/>
      <c r="F29" s="129"/>
      <c r="G29" s="129"/>
      <c r="H29" s="129"/>
      <c r="I29" s="130"/>
      <c r="J29" s="129"/>
      <c r="K29" s="12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31" t="s">
        <v>44</v>
      </c>
      <c r="E30" s="34"/>
      <c r="F30" s="34"/>
      <c r="G30" s="34"/>
      <c r="H30" s="34"/>
      <c r="I30" s="122"/>
      <c r="J30" s="132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33" t="s">
        <v>46</v>
      </c>
      <c r="G32" s="34"/>
      <c r="H32" s="34"/>
      <c r="I32" s="134" t="s">
        <v>45</v>
      </c>
      <c r="J32" s="133" t="s">
        <v>47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35" t="s">
        <v>48</v>
      </c>
      <c r="E33" s="121" t="s">
        <v>49</v>
      </c>
      <c r="F33" s="136">
        <f>ROUND((SUM(BE121:BE258)),  2)</f>
        <v>0</v>
      </c>
      <c r="G33" s="34"/>
      <c r="H33" s="34"/>
      <c r="I33" s="137">
        <v>0.21</v>
      </c>
      <c r="J33" s="136">
        <f>ROUND(((SUM(BE121:BE258))*I33),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21" t="s">
        <v>50</v>
      </c>
      <c r="F34" s="136">
        <f>ROUND((SUM(BF121:BF258)),  2)</f>
        <v>0</v>
      </c>
      <c r="G34" s="34"/>
      <c r="H34" s="34"/>
      <c r="I34" s="137">
        <v>0.15</v>
      </c>
      <c r="J34" s="136">
        <f>ROUND(((SUM(BF121:BF258))*I34),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21" t="s">
        <v>51</v>
      </c>
      <c r="F35" s="136">
        <f>ROUND((SUM(BG121:BG258)),  2)</f>
        <v>0</v>
      </c>
      <c r="G35" s="34"/>
      <c r="H35" s="34"/>
      <c r="I35" s="137">
        <v>0.21</v>
      </c>
      <c r="J35" s="136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21" t="s">
        <v>52</v>
      </c>
      <c r="F36" s="136">
        <f>ROUND((SUM(BH121:BH258)),  2)</f>
        <v>0</v>
      </c>
      <c r="G36" s="34"/>
      <c r="H36" s="34"/>
      <c r="I36" s="137">
        <v>0.15</v>
      </c>
      <c r="J36" s="136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21" t="s">
        <v>53</v>
      </c>
      <c r="F37" s="136">
        <f>ROUND((SUM(BI121:BI258)),  2)</f>
        <v>0</v>
      </c>
      <c r="G37" s="34"/>
      <c r="H37" s="34"/>
      <c r="I37" s="137">
        <v>0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122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8"/>
      <c r="D39" s="139" t="s">
        <v>54</v>
      </c>
      <c r="E39" s="140"/>
      <c r="F39" s="140"/>
      <c r="G39" s="141" t="s">
        <v>55</v>
      </c>
      <c r="H39" s="142" t="s">
        <v>56</v>
      </c>
      <c r="I39" s="143"/>
      <c r="J39" s="144">
        <f>SUM(J30:J37)</f>
        <v>0</v>
      </c>
      <c r="K39" s="145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" customHeight="1">
      <c r="B41" s="20"/>
      <c r="I41" s="115"/>
      <c r="L41" s="20"/>
    </row>
    <row r="42" spans="1:31" s="1" customFormat="1" ht="14.4" customHeight="1">
      <c r="B42" s="20"/>
      <c r="I42" s="115"/>
      <c r="L42" s="20"/>
    </row>
    <row r="43" spans="1:31" s="1" customFormat="1" ht="14.4" customHeight="1">
      <c r="B43" s="20"/>
      <c r="I43" s="115"/>
      <c r="L43" s="20"/>
    </row>
    <row r="44" spans="1:31" s="1" customFormat="1" ht="14.4" customHeight="1">
      <c r="B44" s="20"/>
      <c r="I44" s="115"/>
      <c r="L44" s="20"/>
    </row>
    <row r="45" spans="1:31" s="1" customFormat="1" ht="14.4" customHeight="1">
      <c r="B45" s="20"/>
      <c r="I45" s="115"/>
      <c r="L45" s="20"/>
    </row>
    <row r="46" spans="1:31" s="1" customFormat="1" ht="14.4" customHeight="1">
      <c r="B46" s="20"/>
      <c r="I46" s="115"/>
      <c r="L46" s="20"/>
    </row>
    <row r="47" spans="1:31" s="1" customFormat="1" ht="14.4" customHeight="1">
      <c r="B47" s="20"/>
      <c r="I47" s="115"/>
      <c r="L47" s="20"/>
    </row>
    <row r="48" spans="1:31" s="1" customFormat="1" ht="14.4" customHeight="1">
      <c r="B48" s="20"/>
      <c r="I48" s="115"/>
      <c r="L48" s="20"/>
    </row>
    <row r="49" spans="1:31" s="1" customFormat="1" ht="14.4" customHeight="1">
      <c r="B49" s="20"/>
      <c r="I49" s="115"/>
      <c r="L49" s="20"/>
    </row>
    <row r="50" spans="1:31" s="2" customFormat="1" ht="14.4" customHeight="1">
      <c r="B50" s="51"/>
      <c r="D50" s="146" t="s">
        <v>57</v>
      </c>
      <c r="E50" s="147"/>
      <c r="F50" s="147"/>
      <c r="G50" s="146" t="s">
        <v>58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4"/>
      <c r="B61" s="39"/>
      <c r="C61" s="34"/>
      <c r="D61" s="149" t="s">
        <v>59</v>
      </c>
      <c r="E61" s="150"/>
      <c r="F61" s="151" t="s">
        <v>60</v>
      </c>
      <c r="G61" s="149" t="s">
        <v>59</v>
      </c>
      <c r="H61" s="150"/>
      <c r="I61" s="152"/>
      <c r="J61" s="153" t="s">
        <v>60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4"/>
      <c r="B65" s="39"/>
      <c r="C65" s="34"/>
      <c r="D65" s="146" t="s">
        <v>61</v>
      </c>
      <c r="E65" s="154"/>
      <c r="F65" s="154"/>
      <c r="G65" s="146" t="s">
        <v>62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4"/>
      <c r="B76" s="39"/>
      <c r="C76" s="34"/>
      <c r="D76" s="149" t="s">
        <v>59</v>
      </c>
      <c r="E76" s="150"/>
      <c r="F76" s="151" t="s">
        <v>60</v>
      </c>
      <c r="G76" s="149" t="s">
        <v>59</v>
      </c>
      <c r="H76" s="150"/>
      <c r="I76" s="152"/>
      <c r="J76" s="153" t="s">
        <v>60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" customHeight="1">
      <c r="A82" s="34"/>
      <c r="B82" s="35"/>
      <c r="C82" s="23" t="s">
        <v>128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1" t="str">
        <f>E7</f>
        <v>Rekonstrukce ulice Malé Jablunkovské - 1.etapa</v>
      </c>
      <c r="F85" s="322"/>
      <c r="G85" s="322"/>
      <c r="H85" s="322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126</v>
      </c>
      <c r="D86" s="36"/>
      <c r="E86" s="36"/>
      <c r="F86" s="36"/>
      <c r="G86" s="36"/>
      <c r="H86" s="36"/>
      <c r="I86" s="122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12" t="str">
        <f>E9</f>
        <v>1 - SO 001.1  Příprava území</v>
      </c>
      <c r="F87" s="320"/>
      <c r="G87" s="320"/>
      <c r="H87" s="320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" customHeight="1">
      <c r="A88" s="34"/>
      <c r="B88" s="35"/>
      <c r="C88" s="36"/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22</v>
      </c>
      <c r="D89" s="36"/>
      <c r="E89" s="36"/>
      <c r="F89" s="27" t="str">
        <f>F12</f>
        <v>Třinec</v>
      </c>
      <c r="G89" s="36"/>
      <c r="H89" s="36"/>
      <c r="I89" s="123" t="s">
        <v>24</v>
      </c>
      <c r="J89" s="66" t="str">
        <f>IF(J12="","",J12)</f>
        <v>14. 1. 2020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65" customHeight="1">
      <c r="A91" s="34"/>
      <c r="B91" s="35"/>
      <c r="C91" s="29" t="s">
        <v>28</v>
      </c>
      <c r="D91" s="36"/>
      <c r="E91" s="36"/>
      <c r="F91" s="27" t="str">
        <f>E15</f>
        <v>Město Třinec</v>
      </c>
      <c r="G91" s="36"/>
      <c r="H91" s="36"/>
      <c r="I91" s="123" t="s">
        <v>36</v>
      </c>
      <c r="J91" s="32" t="str">
        <f>E21</f>
        <v>UDI MORAVA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15" customHeight="1">
      <c r="A92" s="34"/>
      <c r="B92" s="35"/>
      <c r="C92" s="29" t="s">
        <v>34</v>
      </c>
      <c r="D92" s="36"/>
      <c r="E92" s="36"/>
      <c r="F92" s="27" t="str">
        <f>IF(E18="","",E18)</f>
        <v>Vyplň údaj</v>
      </c>
      <c r="G92" s="36"/>
      <c r="H92" s="36"/>
      <c r="I92" s="123" t="s">
        <v>41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22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62" t="s">
        <v>129</v>
      </c>
      <c r="D94" s="163"/>
      <c r="E94" s="163"/>
      <c r="F94" s="163"/>
      <c r="G94" s="163"/>
      <c r="H94" s="163"/>
      <c r="I94" s="164"/>
      <c r="J94" s="165" t="s">
        <v>130</v>
      </c>
      <c r="K94" s="163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8" customHeight="1">
      <c r="A96" s="34"/>
      <c r="B96" s="35"/>
      <c r="C96" s="166" t="s">
        <v>131</v>
      </c>
      <c r="D96" s="36"/>
      <c r="E96" s="36"/>
      <c r="F96" s="36"/>
      <c r="G96" s="36"/>
      <c r="H96" s="36"/>
      <c r="I96" s="122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132</v>
      </c>
    </row>
    <row r="97" spans="1:31" s="9" customFormat="1" ht="24.9" customHeight="1">
      <c r="B97" s="167"/>
      <c r="C97" s="168"/>
      <c r="D97" s="169" t="s">
        <v>309</v>
      </c>
      <c r="E97" s="170"/>
      <c r="F97" s="170"/>
      <c r="G97" s="170"/>
      <c r="H97" s="170"/>
      <c r="I97" s="171"/>
      <c r="J97" s="172">
        <f>J122</f>
        <v>0</v>
      </c>
      <c r="K97" s="168"/>
      <c r="L97" s="173"/>
    </row>
    <row r="98" spans="1:31" s="14" customFormat="1" ht="19.95" customHeight="1">
      <c r="B98" s="243"/>
      <c r="C98" s="104"/>
      <c r="D98" s="244" t="s">
        <v>310</v>
      </c>
      <c r="E98" s="245"/>
      <c r="F98" s="245"/>
      <c r="G98" s="245"/>
      <c r="H98" s="245"/>
      <c r="I98" s="246"/>
      <c r="J98" s="247">
        <f>J123</f>
        <v>0</v>
      </c>
      <c r="K98" s="104"/>
      <c r="L98" s="248"/>
    </row>
    <row r="99" spans="1:31" s="14" customFormat="1" ht="19.95" customHeight="1">
      <c r="B99" s="243"/>
      <c r="C99" s="104"/>
      <c r="D99" s="244" t="s">
        <v>311</v>
      </c>
      <c r="E99" s="245"/>
      <c r="F99" s="245"/>
      <c r="G99" s="245"/>
      <c r="H99" s="245"/>
      <c r="I99" s="246"/>
      <c r="J99" s="247">
        <f>J186</f>
        <v>0</v>
      </c>
      <c r="K99" s="104"/>
      <c r="L99" s="248"/>
    </row>
    <row r="100" spans="1:31" s="14" customFormat="1" ht="19.95" customHeight="1">
      <c r="B100" s="243"/>
      <c r="C100" s="104"/>
      <c r="D100" s="244" t="s">
        <v>312</v>
      </c>
      <c r="E100" s="245"/>
      <c r="F100" s="245"/>
      <c r="G100" s="245"/>
      <c r="H100" s="245"/>
      <c r="I100" s="246"/>
      <c r="J100" s="247">
        <f>J193</f>
        <v>0</v>
      </c>
      <c r="K100" s="104"/>
      <c r="L100" s="248"/>
    </row>
    <row r="101" spans="1:31" s="14" customFormat="1" ht="19.95" customHeight="1">
      <c r="B101" s="243"/>
      <c r="C101" s="104"/>
      <c r="D101" s="244" t="s">
        <v>313</v>
      </c>
      <c r="E101" s="245"/>
      <c r="F101" s="245"/>
      <c r="G101" s="245"/>
      <c r="H101" s="245"/>
      <c r="I101" s="246"/>
      <c r="J101" s="247">
        <f>J257</f>
        <v>0</v>
      </c>
      <c r="K101" s="104"/>
      <c r="L101" s="248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122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" customHeight="1">
      <c r="A103" s="34"/>
      <c r="B103" s="54"/>
      <c r="C103" s="55"/>
      <c r="D103" s="55"/>
      <c r="E103" s="55"/>
      <c r="F103" s="55"/>
      <c r="G103" s="55"/>
      <c r="H103" s="55"/>
      <c r="I103" s="158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" customHeight="1">
      <c r="A107" s="34"/>
      <c r="B107" s="56"/>
      <c r="C107" s="57"/>
      <c r="D107" s="57"/>
      <c r="E107" s="57"/>
      <c r="F107" s="57"/>
      <c r="G107" s="57"/>
      <c r="H107" s="57"/>
      <c r="I107" s="161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" customHeight="1">
      <c r="A108" s="34"/>
      <c r="B108" s="35"/>
      <c r="C108" s="23" t="s">
        <v>136</v>
      </c>
      <c r="D108" s="36"/>
      <c r="E108" s="36"/>
      <c r="F108" s="36"/>
      <c r="G108" s="36"/>
      <c r="H108" s="36"/>
      <c r="I108" s="122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" customHeight="1">
      <c r="A109" s="34"/>
      <c r="B109" s="35"/>
      <c r="C109" s="36"/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21" t="str">
        <f>E7</f>
        <v>Rekonstrukce ulice Malé Jablunkovské - 1.etapa</v>
      </c>
      <c r="F111" s="322"/>
      <c r="G111" s="322"/>
      <c r="H111" s="322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126</v>
      </c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12" t="str">
        <f>E9</f>
        <v>1 - SO 001.1  Příprava území</v>
      </c>
      <c r="F113" s="320"/>
      <c r="G113" s="320"/>
      <c r="H113" s="320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" customHeight="1">
      <c r="A114" s="34"/>
      <c r="B114" s="35"/>
      <c r="C114" s="36"/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22</v>
      </c>
      <c r="D115" s="36"/>
      <c r="E115" s="36"/>
      <c r="F115" s="27" t="str">
        <f>F12</f>
        <v>Třinec</v>
      </c>
      <c r="G115" s="36"/>
      <c r="H115" s="36"/>
      <c r="I115" s="123" t="s">
        <v>24</v>
      </c>
      <c r="J115" s="66" t="str">
        <f>IF(J12="","",J12)</f>
        <v>14. 1. 2020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" customHeight="1">
      <c r="A116" s="34"/>
      <c r="B116" s="35"/>
      <c r="C116" s="36"/>
      <c r="D116" s="36"/>
      <c r="E116" s="36"/>
      <c r="F116" s="36"/>
      <c r="G116" s="36"/>
      <c r="H116" s="3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25.65" customHeight="1">
      <c r="A117" s="34"/>
      <c r="B117" s="35"/>
      <c r="C117" s="29" t="s">
        <v>28</v>
      </c>
      <c r="D117" s="36"/>
      <c r="E117" s="36"/>
      <c r="F117" s="27" t="str">
        <f>E15</f>
        <v>Město Třinec</v>
      </c>
      <c r="G117" s="36"/>
      <c r="H117" s="36"/>
      <c r="I117" s="123" t="s">
        <v>36</v>
      </c>
      <c r="J117" s="32" t="str">
        <f>E21</f>
        <v>UDI MORAVA s.r.o.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15" customHeight="1">
      <c r="A118" s="34"/>
      <c r="B118" s="35"/>
      <c r="C118" s="29" t="s">
        <v>34</v>
      </c>
      <c r="D118" s="36"/>
      <c r="E118" s="36"/>
      <c r="F118" s="27" t="str">
        <f>IF(E18="","",E18)</f>
        <v>Vyplň údaj</v>
      </c>
      <c r="G118" s="36"/>
      <c r="H118" s="36"/>
      <c r="I118" s="123" t="s">
        <v>41</v>
      </c>
      <c r="J118" s="32" t="str">
        <f>E24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0" customFormat="1" ht="29.25" customHeight="1">
      <c r="A120" s="174"/>
      <c r="B120" s="175"/>
      <c r="C120" s="176" t="s">
        <v>137</v>
      </c>
      <c r="D120" s="177" t="s">
        <v>69</v>
      </c>
      <c r="E120" s="177" t="s">
        <v>65</v>
      </c>
      <c r="F120" s="177" t="s">
        <v>66</v>
      </c>
      <c r="G120" s="177" t="s">
        <v>138</v>
      </c>
      <c r="H120" s="177" t="s">
        <v>139</v>
      </c>
      <c r="I120" s="178" t="s">
        <v>140</v>
      </c>
      <c r="J120" s="177" t="s">
        <v>130</v>
      </c>
      <c r="K120" s="179" t="s">
        <v>141</v>
      </c>
      <c r="L120" s="180"/>
      <c r="M120" s="75" t="s">
        <v>1</v>
      </c>
      <c r="N120" s="76" t="s">
        <v>48</v>
      </c>
      <c r="O120" s="76" t="s">
        <v>142</v>
      </c>
      <c r="P120" s="76" t="s">
        <v>143</v>
      </c>
      <c r="Q120" s="76" t="s">
        <v>144</v>
      </c>
      <c r="R120" s="76" t="s">
        <v>145</v>
      </c>
      <c r="S120" s="76" t="s">
        <v>146</v>
      </c>
      <c r="T120" s="77" t="s">
        <v>147</v>
      </c>
      <c r="U120" s="174"/>
      <c r="V120" s="174"/>
      <c r="W120" s="174"/>
      <c r="X120" s="174"/>
      <c r="Y120" s="174"/>
      <c r="Z120" s="174"/>
      <c r="AA120" s="174"/>
      <c r="AB120" s="174"/>
      <c r="AC120" s="174"/>
      <c r="AD120" s="174"/>
      <c r="AE120" s="174"/>
    </row>
    <row r="121" spans="1:65" s="2" customFormat="1" ht="22.8" customHeight="1">
      <c r="A121" s="34"/>
      <c r="B121" s="35"/>
      <c r="C121" s="82" t="s">
        <v>148</v>
      </c>
      <c r="D121" s="36"/>
      <c r="E121" s="36"/>
      <c r="F121" s="36"/>
      <c r="G121" s="36"/>
      <c r="H121" s="36"/>
      <c r="I121" s="122"/>
      <c r="J121" s="181">
        <f>BK121</f>
        <v>0</v>
      </c>
      <c r="K121" s="36"/>
      <c r="L121" s="39"/>
      <c r="M121" s="78"/>
      <c r="N121" s="182"/>
      <c r="O121" s="79"/>
      <c r="P121" s="183">
        <f>P122</f>
        <v>0</v>
      </c>
      <c r="Q121" s="79"/>
      <c r="R121" s="183">
        <f>R122</f>
        <v>0.56519999999999992</v>
      </c>
      <c r="S121" s="79"/>
      <c r="T121" s="184">
        <f>T122</f>
        <v>1161.212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83</v>
      </c>
      <c r="AU121" s="17" t="s">
        <v>132</v>
      </c>
      <c r="BK121" s="185">
        <f>BK122</f>
        <v>0</v>
      </c>
    </row>
    <row r="122" spans="1:65" s="11" customFormat="1" ht="25.95" customHeight="1">
      <c r="B122" s="186"/>
      <c r="C122" s="187"/>
      <c r="D122" s="188" t="s">
        <v>83</v>
      </c>
      <c r="E122" s="189" t="s">
        <v>314</v>
      </c>
      <c r="F122" s="189" t="s">
        <v>315</v>
      </c>
      <c r="G122" s="187"/>
      <c r="H122" s="187"/>
      <c r="I122" s="190"/>
      <c r="J122" s="191">
        <f>BK122</f>
        <v>0</v>
      </c>
      <c r="K122" s="187"/>
      <c r="L122" s="192"/>
      <c r="M122" s="193"/>
      <c r="N122" s="194"/>
      <c r="O122" s="194"/>
      <c r="P122" s="195">
        <f>P123+P186+P193+P257</f>
        <v>0</v>
      </c>
      <c r="Q122" s="194"/>
      <c r="R122" s="195">
        <f>R123+R186+R193+R257</f>
        <v>0.56519999999999992</v>
      </c>
      <c r="S122" s="194"/>
      <c r="T122" s="196">
        <f>T123+T186+T193+T257</f>
        <v>1161.212</v>
      </c>
      <c r="AR122" s="197" t="s">
        <v>21</v>
      </c>
      <c r="AT122" s="198" t="s">
        <v>83</v>
      </c>
      <c r="AU122" s="198" t="s">
        <v>84</v>
      </c>
      <c r="AY122" s="197" t="s">
        <v>151</v>
      </c>
      <c r="BK122" s="199">
        <f>BK123+BK186+BK193+BK257</f>
        <v>0</v>
      </c>
    </row>
    <row r="123" spans="1:65" s="11" customFormat="1" ht="22.8" customHeight="1">
      <c r="B123" s="186"/>
      <c r="C123" s="187"/>
      <c r="D123" s="188" t="s">
        <v>83</v>
      </c>
      <c r="E123" s="249" t="s">
        <v>21</v>
      </c>
      <c r="F123" s="249" t="s">
        <v>316</v>
      </c>
      <c r="G123" s="187"/>
      <c r="H123" s="187"/>
      <c r="I123" s="190"/>
      <c r="J123" s="250">
        <f>BK123</f>
        <v>0</v>
      </c>
      <c r="K123" s="187"/>
      <c r="L123" s="192"/>
      <c r="M123" s="193"/>
      <c r="N123" s="194"/>
      <c r="O123" s="194"/>
      <c r="P123" s="195">
        <f>SUM(P124:P185)</f>
        <v>0</v>
      </c>
      <c r="Q123" s="194"/>
      <c r="R123" s="195">
        <f>SUM(R124:R185)</f>
        <v>0.56519999999999992</v>
      </c>
      <c r="S123" s="194"/>
      <c r="T123" s="196">
        <f>SUM(T124:T185)</f>
        <v>1156.212</v>
      </c>
      <c r="AR123" s="197" t="s">
        <v>21</v>
      </c>
      <c r="AT123" s="198" t="s">
        <v>83</v>
      </c>
      <c r="AU123" s="198" t="s">
        <v>21</v>
      </c>
      <c r="AY123" s="197" t="s">
        <v>151</v>
      </c>
      <c r="BK123" s="199">
        <f>SUM(BK124:BK185)</f>
        <v>0</v>
      </c>
    </row>
    <row r="124" spans="1:65" s="2" customFormat="1" ht="21.75" customHeight="1">
      <c r="A124" s="34"/>
      <c r="B124" s="35"/>
      <c r="C124" s="200" t="s">
        <v>21</v>
      </c>
      <c r="D124" s="200" t="s">
        <v>152</v>
      </c>
      <c r="E124" s="201" t="s">
        <v>317</v>
      </c>
      <c r="F124" s="202" t="s">
        <v>318</v>
      </c>
      <c r="G124" s="203" t="s">
        <v>319</v>
      </c>
      <c r="H124" s="204">
        <v>766</v>
      </c>
      <c r="I124" s="205"/>
      <c r="J124" s="206">
        <f>ROUND(I124*H124,2)</f>
        <v>0</v>
      </c>
      <c r="K124" s="202" t="s">
        <v>156</v>
      </c>
      <c r="L124" s="39"/>
      <c r="M124" s="207" t="s">
        <v>1</v>
      </c>
      <c r="N124" s="208" t="s">
        <v>49</v>
      </c>
      <c r="O124" s="71"/>
      <c r="P124" s="209">
        <f>O124*H124</f>
        <v>0</v>
      </c>
      <c r="Q124" s="209">
        <v>0</v>
      </c>
      <c r="R124" s="209">
        <f>Q124*H124</f>
        <v>0</v>
      </c>
      <c r="S124" s="209">
        <v>0.255</v>
      </c>
      <c r="T124" s="210">
        <f>S124*H124</f>
        <v>195.33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1" t="s">
        <v>107</v>
      </c>
      <c r="AT124" s="211" t="s">
        <v>152</v>
      </c>
      <c r="AU124" s="211" t="s">
        <v>92</v>
      </c>
      <c r="AY124" s="17" t="s">
        <v>151</v>
      </c>
      <c r="BE124" s="212">
        <f>IF(N124="základní",J124,0)</f>
        <v>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17" t="s">
        <v>21</v>
      </c>
      <c r="BK124" s="212">
        <f>ROUND(I124*H124,2)</f>
        <v>0</v>
      </c>
      <c r="BL124" s="17" t="s">
        <v>107</v>
      </c>
      <c r="BM124" s="211" t="s">
        <v>320</v>
      </c>
    </row>
    <row r="125" spans="1:65" s="12" customFormat="1">
      <c r="B125" s="217"/>
      <c r="C125" s="218"/>
      <c r="D125" s="213" t="s">
        <v>205</v>
      </c>
      <c r="E125" s="219" t="s">
        <v>1</v>
      </c>
      <c r="F125" s="220" t="s">
        <v>321</v>
      </c>
      <c r="G125" s="218"/>
      <c r="H125" s="221">
        <v>66</v>
      </c>
      <c r="I125" s="222"/>
      <c r="J125" s="218"/>
      <c r="K125" s="218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205</v>
      </c>
      <c r="AU125" s="227" t="s">
        <v>92</v>
      </c>
      <c r="AV125" s="12" t="s">
        <v>92</v>
      </c>
      <c r="AW125" s="12" t="s">
        <v>38</v>
      </c>
      <c r="AX125" s="12" t="s">
        <v>84</v>
      </c>
      <c r="AY125" s="227" t="s">
        <v>151</v>
      </c>
    </row>
    <row r="126" spans="1:65" s="12" customFormat="1" ht="20.399999999999999">
      <c r="B126" s="217"/>
      <c r="C126" s="218"/>
      <c r="D126" s="213" t="s">
        <v>205</v>
      </c>
      <c r="E126" s="219" t="s">
        <v>1</v>
      </c>
      <c r="F126" s="220" t="s">
        <v>322</v>
      </c>
      <c r="G126" s="218"/>
      <c r="H126" s="221">
        <v>560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205</v>
      </c>
      <c r="AU126" s="227" t="s">
        <v>92</v>
      </c>
      <c r="AV126" s="12" t="s">
        <v>92</v>
      </c>
      <c r="AW126" s="12" t="s">
        <v>38</v>
      </c>
      <c r="AX126" s="12" t="s">
        <v>84</v>
      </c>
      <c r="AY126" s="227" t="s">
        <v>151</v>
      </c>
    </row>
    <row r="127" spans="1:65" s="12" customFormat="1">
      <c r="B127" s="217"/>
      <c r="C127" s="218"/>
      <c r="D127" s="213" t="s">
        <v>205</v>
      </c>
      <c r="E127" s="219" t="s">
        <v>1</v>
      </c>
      <c r="F127" s="220" t="s">
        <v>323</v>
      </c>
      <c r="G127" s="218"/>
      <c r="H127" s="221">
        <v>140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205</v>
      </c>
      <c r="AU127" s="227" t="s">
        <v>92</v>
      </c>
      <c r="AV127" s="12" t="s">
        <v>92</v>
      </c>
      <c r="AW127" s="12" t="s">
        <v>38</v>
      </c>
      <c r="AX127" s="12" t="s">
        <v>84</v>
      </c>
      <c r="AY127" s="227" t="s">
        <v>151</v>
      </c>
    </row>
    <row r="128" spans="1:65" s="13" customFormat="1">
      <c r="B128" s="228"/>
      <c r="C128" s="229"/>
      <c r="D128" s="213" t="s">
        <v>205</v>
      </c>
      <c r="E128" s="230" t="s">
        <v>1</v>
      </c>
      <c r="F128" s="231" t="s">
        <v>209</v>
      </c>
      <c r="G128" s="229"/>
      <c r="H128" s="232">
        <v>766</v>
      </c>
      <c r="I128" s="233"/>
      <c r="J128" s="229"/>
      <c r="K128" s="229"/>
      <c r="L128" s="234"/>
      <c r="M128" s="235"/>
      <c r="N128" s="236"/>
      <c r="O128" s="236"/>
      <c r="P128" s="236"/>
      <c r="Q128" s="236"/>
      <c r="R128" s="236"/>
      <c r="S128" s="236"/>
      <c r="T128" s="237"/>
      <c r="AT128" s="238" t="s">
        <v>205</v>
      </c>
      <c r="AU128" s="238" t="s">
        <v>92</v>
      </c>
      <c r="AV128" s="13" t="s">
        <v>107</v>
      </c>
      <c r="AW128" s="13" t="s">
        <v>38</v>
      </c>
      <c r="AX128" s="13" t="s">
        <v>21</v>
      </c>
      <c r="AY128" s="238" t="s">
        <v>151</v>
      </c>
    </row>
    <row r="129" spans="1:65" s="2" customFormat="1" ht="21.75" customHeight="1">
      <c r="A129" s="34"/>
      <c r="B129" s="35"/>
      <c r="C129" s="200" t="s">
        <v>92</v>
      </c>
      <c r="D129" s="200" t="s">
        <v>152</v>
      </c>
      <c r="E129" s="201" t="s">
        <v>324</v>
      </c>
      <c r="F129" s="202" t="s">
        <v>325</v>
      </c>
      <c r="G129" s="203" t="s">
        <v>319</v>
      </c>
      <c r="H129" s="204">
        <v>140</v>
      </c>
      <c r="I129" s="205"/>
      <c r="J129" s="206">
        <f>ROUND(I129*H129,2)</f>
        <v>0</v>
      </c>
      <c r="K129" s="202" t="s">
        <v>156</v>
      </c>
      <c r="L129" s="39"/>
      <c r="M129" s="207" t="s">
        <v>1</v>
      </c>
      <c r="N129" s="208" t="s">
        <v>49</v>
      </c>
      <c r="O129" s="71"/>
      <c r="P129" s="209">
        <f>O129*H129</f>
        <v>0</v>
      </c>
      <c r="Q129" s="209">
        <v>0</v>
      </c>
      <c r="R129" s="209">
        <f>Q129*H129</f>
        <v>0</v>
      </c>
      <c r="S129" s="209">
        <v>0.28999999999999998</v>
      </c>
      <c r="T129" s="210">
        <f>S129*H129</f>
        <v>40.599999999999994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1" t="s">
        <v>107</v>
      </c>
      <c r="AT129" s="211" t="s">
        <v>152</v>
      </c>
      <c r="AU129" s="211" t="s">
        <v>92</v>
      </c>
      <c r="AY129" s="17" t="s">
        <v>151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7" t="s">
        <v>21</v>
      </c>
      <c r="BK129" s="212">
        <f>ROUND(I129*H129,2)</f>
        <v>0</v>
      </c>
      <c r="BL129" s="17" t="s">
        <v>107</v>
      </c>
      <c r="BM129" s="211" t="s">
        <v>326</v>
      </c>
    </row>
    <row r="130" spans="1:65" s="12" customFormat="1">
      <c r="B130" s="217"/>
      <c r="C130" s="218"/>
      <c r="D130" s="213" t="s">
        <v>205</v>
      </c>
      <c r="E130" s="219" t="s">
        <v>1</v>
      </c>
      <c r="F130" s="220" t="s">
        <v>327</v>
      </c>
      <c r="G130" s="218"/>
      <c r="H130" s="221">
        <v>140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205</v>
      </c>
      <c r="AU130" s="227" t="s">
        <v>92</v>
      </c>
      <c r="AV130" s="12" t="s">
        <v>92</v>
      </c>
      <c r="AW130" s="12" t="s">
        <v>38</v>
      </c>
      <c r="AX130" s="12" t="s">
        <v>84</v>
      </c>
      <c r="AY130" s="227" t="s">
        <v>151</v>
      </c>
    </row>
    <row r="131" spans="1:65" s="13" customFormat="1">
      <c r="B131" s="228"/>
      <c r="C131" s="229"/>
      <c r="D131" s="213" t="s">
        <v>205</v>
      </c>
      <c r="E131" s="230" t="s">
        <v>1</v>
      </c>
      <c r="F131" s="231" t="s">
        <v>209</v>
      </c>
      <c r="G131" s="229"/>
      <c r="H131" s="232">
        <v>140</v>
      </c>
      <c r="I131" s="233"/>
      <c r="J131" s="229"/>
      <c r="K131" s="229"/>
      <c r="L131" s="234"/>
      <c r="M131" s="235"/>
      <c r="N131" s="236"/>
      <c r="O131" s="236"/>
      <c r="P131" s="236"/>
      <c r="Q131" s="236"/>
      <c r="R131" s="236"/>
      <c r="S131" s="236"/>
      <c r="T131" s="237"/>
      <c r="AT131" s="238" t="s">
        <v>205</v>
      </c>
      <c r="AU131" s="238" t="s">
        <v>92</v>
      </c>
      <c r="AV131" s="13" t="s">
        <v>107</v>
      </c>
      <c r="AW131" s="13" t="s">
        <v>38</v>
      </c>
      <c r="AX131" s="13" t="s">
        <v>21</v>
      </c>
      <c r="AY131" s="238" t="s">
        <v>151</v>
      </c>
    </row>
    <row r="132" spans="1:65" s="2" customFormat="1" ht="21.75" customHeight="1">
      <c r="A132" s="34"/>
      <c r="B132" s="35"/>
      <c r="C132" s="200" t="s">
        <v>104</v>
      </c>
      <c r="D132" s="200" t="s">
        <v>152</v>
      </c>
      <c r="E132" s="201" t="s">
        <v>328</v>
      </c>
      <c r="F132" s="202" t="s">
        <v>329</v>
      </c>
      <c r="G132" s="203" t="s">
        <v>319</v>
      </c>
      <c r="H132" s="204">
        <v>626</v>
      </c>
      <c r="I132" s="205"/>
      <c r="J132" s="206">
        <f>ROUND(I132*H132,2)</f>
        <v>0</v>
      </c>
      <c r="K132" s="202" t="s">
        <v>156</v>
      </c>
      <c r="L132" s="39"/>
      <c r="M132" s="207" t="s">
        <v>1</v>
      </c>
      <c r="N132" s="208" t="s">
        <v>49</v>
      </c>
      <c r="O132" s="71"/>
      <c r="P132" s="209">
        <f>O132*H132</f>
        <v>0</v>
      </c>
      <c r="Q132" s="209">
        <v>0</v>
      </c>
      <c r="R132" s="209">
        <f>Q132*H132</f>
        <v>0</v>
      </c>
      <c r="S132" s="209">
        <v>0.28999999999999998</v>
      </c>
      <c r="T132" s="210">
        <f>S132*H132</f>
        <v>181.54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1" t="s">
        <v>107</v>
      </c>
      <c r="AT132" s="211" t="s">
        <v>152</v>
      </c>
      <c r="AU132" s="211" t="s">
        <v>92</v>
      </c>
      <c r="AY132" s="17" t="s">
        <v>151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7" t="s">
        <v>21</v>
      </c>
      <c r="BK132" s="212">
        <f>ROUND(I132*H132,2)</f>
        <v>0</v>
      </c>
      <c r="BL132" s="17" t="s">
        <v>107</v>
      </c>
      <c r="BM132" s="211" t="s">
        <v>330</v>
      </c>
    </row>
    <row r="133" spans="1:65" s="12" customFormat="1" ht="20.399999999999999">
      <c r="B133" s="217"/>
      <c r="C133" s="218"/>
      <c r="D133" s="213" t="s">
        <v>205</v>
      </c>
      <c r="E133" s="219" t="s">
        <v>1</v>
      </c>
      <c r="F133" s="220" t="s">
        <v>331</v>
      </c>
      <c r="G133" s="218"/>
      <c r="H133" s="221">
        <v>560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205</v>
      </c>
      <c r="AU133" s="227" t="s">
        <v>92</v>
      </c>
      <c r="AV133" s="12" t="s">
        <v>92</v>
      </c>
      <c r="AW133" s="12" t="s">
        <v>38</v>
      </c>
      <c r="AX133" s="12" t="s">
        <v>84</v>
      </c>
      <c r="AY133" s="227" t="s">
        <v>151</v>
      </c>
    </row>
    <row r="134" spans="1:65" s="12" customFormat="1">
      <c r="B134" s="217"/>
      <c r="C134" s="218"/>
      <c r="D134" s="213" t="s">
        <v>205</v>
      </c>
      <c r="E134" s="219" t="s">
        <v>1</v>
      </c>
      <c r="F134" s="220" t="s">
        <v>332</v>
      </c>
      <c r="G134" s="218"/>
      <c r="H134" s="221">
        <v>66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205</v>
      </c>
      <c r="AU134" s="227" t="s">
        <v>92</v>
      </c>
      <c r="AV134" s="12" t="s">
        <v>92</v>
      </c>
      <c r="AW134" s="12" t="s">
        <v>38</v>
      </c>
      <c r="AX134" s="12" t="s">
        <v>84</v>
      </c>
      <c r="AY134" s="227" t="s">
        <v>151</v>
      </c>
    </row>
    <row r="135" spans="1:65" s="13" customFormat="1">
      <c r="B135" s="228"/>
      <c r="C135" s="229"/>
      <c r="D135" s="213" t="s">
        <v>205</v>
      </c>
      <c r="E135" s="230" t="s">
        <v>1</v>
      </c>
      <c r="F135" s="231" t="s">
        <v>209</v>
      </c>
      <c r="G135" s="229"/>
      <c r="H135" s="232">
        <v>626</v>
      </c>
      <c r="I135" s="233"/>
      <c r="J135" s="229"/>
      <c r="K135" s="229"/>
      <c r="L135" s="234"/>
      <c r="M135" s="235"/>
      <c r="N135" s="236"/>
      <c r="O135" s="236"/>
      <c r="P135" s="236"/>
      <c r="Q135" s="236"/>
      <c r="R135" s="236"/>
      <c r="S135" s="236"/>
      <c r="T135" s="237"/>
      <c r="AT135" s="238" t="s">
        <v>205</v>
      </c>
      <c r="AU135" s="238" t="s">
        <v>92</v>
      </c>
      <c r="AV135" s="13" t="s">
        <v>107</v>
      </c>
      <c r="AW135" s="13" t="s">
        <v>38</v>
      </c>
      <c r="AX135" s="13" t="s">
        <v>21</v>
      </c>
      <c r="AY135" s="238" t="s">
        <v>151</v>
      </c>
    </row>
    <row r="136" spans="1:65" s="2" customFormat="1" ht="21.75" customHeight="1">
      <c r="A136" s="34"/>
      <c r="B136" s="35"/>
      <c r="C136" s="200" t="s">
        <v>107</v>
      </c>
      <c r="D136" s="200" t="s">
        <v>152</v>
      </c>
      <c r="E136" s="201" t="s">
        <v>333</v>
      </c>
      <c r="F136" s="202" t="s">
        <v>334</v>
      </c>
      <c r="G136" s="203" t="s">
        <v>319</v>
      </c>
      <c r="H136" s="204">
        <v>480</v>
      </c>
      <c r="I136" s="205"/>
      <c r="J136" s="206">
        <f>ROUND(I136*H136,2)</f>
        <v>0</v>
      </c>
      <c r="K136" s="202" t="s">
        <v>156</v>
      </c>
      <c r="L136" s="39"/>
      <c r="M136" s="207" t="s">
        <v>1</v>
      </c>
      <c r="N136" s="208" t="s">
        <v>49</v>
      </c>
      <c r="O136" s="71"/>
      <c r="P136" s="209">
        <f>O136*H136</f>
        <v>0</v>
      </c>
      <c r="Q136" s="209">
        <v>0</v>
      </c>
      <c r="R136" s="209">
        <f>Q136*H136</f>
        <v>0</v>
      </c>
      <c r="S136" s="209">
        <v>0.57999999999999996</v>
      </c>
      <c r="T136" s="210">
        <f>S136*H136</f>
        <v>278.39999999999998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1" t="s">
        <v>107</v>
      </c>
      <c r="AT136" s="211" t="s">
        <v>152</v>
      </c>
      <c r="AU136" s="211" t="s">
        <v>92</v>
      </c>
      <c r="AY136" s="17" t="s">
        <v>151</v>
      </c>
      <c r="BE136" s="212">
        <f>IF(N136="základní",J136,0)</f>
        <v>0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17" t="s">
        <v>21</v>
      </c>
      <c r="BK136" s="212">
        <f>ROUND(I136*H136,2)</f>
        <v>0</v>
      </c>
      <c r="BL136" s="17" t="s">
        <v>107</v>
      </c>
      <c r="BM136" s="211" t="s">
        <v>335</v>
      </c>
    </row>
    <row r="137" spans="1:65" s="15" customFormat="1">
      <c r="B137" s="251"/>
      <c r="C137" s="252"/>
      <c r="D137" s="213" t="s">
        <v>205</v>
      </c>
      <c r="E137" s="253" t="s">
        <v>1</v>
      </c>
      <c r="F137" s="254" t="s">
        <v>336</v>
      </c>
      <c r="G137" s="252"/>
      <c r="H137" s="253" t="s">
        <v>1</v>
      </c>
      <c r="I137" s="255"/>
      <c r="J137" s="252"/>
      <c r="K137" s="252"/>
      <c r="L137" s="256"/>
      <c r="M137" s="257"/>
      <c r="N137" s="258"/>
      <c r="O137" s="258"/>
      <c r="P137" s="258"/>
      <c r="Q137" s="258"/>
      <c r="R137" s="258"/>
      <c r="S137" s="258"/>
      <c r="T137" s="259"/>
      <c r="AT137" s="260" t="s">
        <v>205</v>
      </c>
      <c r="AU137" s="260" t="s">
        <v>92</v>
      </c>
      <c r="AV137" s="15" t="s">
        <v>21</v>
      </c>
      <c r="AW137" s="15" t="s">
        <v>38</v>
      </c>
      <c r="AX137" s="15" t="s">
        <v>84</v>
      </c>
      <c r="AY137" s="260" t="s">
        <v>151</v>
      </c>
    </row>
    <row r="138" spans="1:65" s="12" customFormat="1">
      <c r="B138" s="217"/>
      <c r="C138" s="218"/>
      <c r="D138" s="213" t="s">
        <v>205</v>
      </c>
      <c r="E138" s="219" t="s">
        <v>1</v>
      </c>
      <c r="F138" s="220" t="s">
        <v>337</v>
      </c>
      <c r="G138" s="218"/>
      <c r="H138" s="221">
        <v>480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205</v>
      </c>
      <c r="AU138" s="227" t="s">
        <v>92</v>
      </c>
      <c r="AV138" s="12" t="s">
        <v>92</v>
      </c>
      <c r="AW138" s="12" t="s">
        <v>38</v>
      </c>
      <c r="AX138" s="12" t="s">
        <v>84</v>
      </c>
      <c r="AY138" s="227" t="s">
        <v>151</v>
      </c>
    </row>
    <row r="139" spans="1:65" s="13" customFormat="1">
      <c r="B139" s="228"/>
      <c r="C139" s="229"/>
      <c r="D139" s="213" t="s">
        <v>205</v>
      </c>
      <c r="E139" s="230" t="s">
        <v>1</v>
      </c>
      <c r="F139" s="231" t="s">
        <v>209</v>
      </c>
      <c r="G139" s="229"/>
      <c r="H139" s="232">
        <v>480</v>
      </c>
      <c r="I139" s="233"/>
      <c r="J139" s="229"/>
      <c r="K139" s="229"/>
      <c r="L139" s="234"/>
      <c r="M139" s="235"/>
      <c r="N139" s="236"/>
      <c r="O139" s="236"/>
      <c r="P139" s="236"/>
      <c r="Q139" s="236"/>
      <c r="R139" s="236"/>
      <c r="S139" s="236"/>
      <c r="T139" s="237"/>
      <c r="AT139" s="238" t="s">
        <v>205</v>
      </c>
      <c r="AU139" s="238" t="s">
        <v>92</v>
      </c>
      <c r="AV139" s="13" t="s">
        <v>107</v>
      </c>
      <c r="AW139" s="13" t="s">
        <v>38</v>
      </c>
      <c r="AX139" s="13" t="s">
        <v>21</v>
      </c>
      <c r="AY139" s="238" t="s">
        <v>151</v>
      </c>
    </row>
    <row r="140" spans="1:65" s="2" customFormat="1" ht="21.75" customHeight="1">
      <c r="A140" s="34"/>
      <c r="B140" s="35"/>
      <c r="C140" s="200" t="s">
        <v>110</v>
      </c>
      <c r="D140" s="200" t="s">
        <v>152</v>
      </c>
      <c r="E140" s="201" t="s">
        <v>338</v>
      </c>
      <c r="F140" s="202" t="s">
        <v>339</v>
      </c>
      <c r="G140" s="203" t="s">
        <v>319</v>
      </c>
      <c r="H140" s="204">
        <v>1374</v>
      </c>
      <c r="I140" s="205"/>
      <c r="J140" s="206">
        <f>ROUND(I140*H140,2)</f>
        <v>0</v>
      </c>
      <c r="K140" s="202" t="s">
        <v>156</v>
      </c>
      <c r="L140" s="39"/>
      <c r="M140" s="207" t="s">
        <v>1</v>
      </c>
      <c r="N140" s="208" t="s">
        <v>49</v>
      </c>
      <c r="O140" s="71"/>
      <c r="P140" s="209">
        <f>O140*H140</f>
        <v>0</v>
      </c>
      <c r="Q140" s="209">
        <v>0</v>
      </c>
      <c r="R140" s="209">
        <f>Q140*H140</f>
        <v>0</v>
      </c>
      <c r="S140" s="209">
        <v>9.8000000000000004E-2</v>
      </c>
      <c r="T140" s="210">
        <f>S140*H140</f>
        <v>134.65200000000002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1" t="s">
        <v>107</v>
      </c>
      <c r="AT140" s="211" t="s">
        <v>152</v>
      </c>
      <c r="AU140" s="211" t="s">
        <v>92</v>
      </c>
      <c r="AY140" s="17" t="s">
        <v>151</v>
      </c>
      <c r="BE140" s="212">
        <f>IF(N140="základní",J140,0)</f>
        <v>0</v>
      </c>
      <c r="BF140" s="212">
        <f>IF(N140="snížená",J140,0)</f>
        <v>0</v>
      </c>
      <c r="BG140" s="212">
        <f>IF(N140="zákl. přenesená",J140,0)</f>
        <v>0</v>
      </c>
      <c r="BH140" s="212">
        <f>IF(N140="sníž. přenesená",J140,0)</f>
        <v>0</v>
      </c>
      <c r="BI140" s="212">
        <f>IF(N140="nulová",J140,0)</f>
        <v>0</v>
      </c>
      <c r="BJ140" s="17" t="s">
        <v>21</v>
      </c>
      <c r="BK140" s="212">
        <f>ROUND(I140*H140,2)</f>
        <v>0</v>
      </c>
      <c r="BL140" s="17" t="s">
        <v>107</v>
      </c>
      <c r="BM140" s="211" t="s">
        <v>340</v>
      </c>
    </row>
    <row r="141" spans="1:65" s="12" customFormat="1" ht="20.399999999999999">
      <c r="B141" s="217"/>
      <c r="C141" s="218"/>
      <c r="D141" s="213" t="s">
        <v>205</v>
      </c>
      <c r="E141" s="219" t="s">
        <v>1</v>
      </c>
      <c r="F141" s="220" t="s">
        <v>341</v>
      </c>
      <c r="G141" s="218"/>
      <c r="H141" s="221">
        <v>480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205</v>
      </c>
      <c r="AU141" s="227" t="s">
        <v>92</v>
      </c>
      <c r="AV141" s="12" t="s">
        <v>92</v>
      </c>
      <c r="AW141" s="12" t="s">
        <v>38</v>
      </c>
      <c r="AX141" s="12" t="s">
        <v>84</v>
      </c>
      <c r="AY141" s="227" t="s">
        <v>151</v>
      </c>
    </row>
    <row r="142" spans="1:65" s="12" customFormat="1" ht="20.399999999999999">
      <c r="B142" s="217"/>
      <c r="C142" s="218"/>
      <c r="D142" s="213" t="s">
        <v>205</v>
      </c>
      <c r="E142" s="219" t="s">
        <v>1</v>
      </c>
      <c r="F142" s="220" t="s">
        <v>342</v>
      </c>
      <c r="G142" s="218"/>
      <c r="H142" s="221">
        <v>334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205</v>
      </c>
      <c r="AU142" s="227" t="s">
        <v>92</v>
      </c>
      <c r="AV142" s="12" t="s">
        <v>92</v>
      </c>
      <c r="AW142" s="12" t="s">
        <v>38</v>
      </c>
      <c r="AX142" s="12" t="s">
        <v>84</v>
      </c>
      <c r="AY142" s="227" t="s">
        <v>151</v>
      </c>
    </row>
    <row r="143" spans="1:65" s="12" customFormat="1">
      <c r="B143" s="217"/>
      <c r="C143" s="218"/>
      <c r="D143" s="213" t="s">
        <v>205</v>
      </c>
      <c r="E143" s="219" t="s">
        <v>1</v>
      </c>
      <c r="F143" s="220" t="s">
        <v>343</v>
      </c>
      <c r="G143" s="218"/>
      <c r="H143" s="221">
        <v>560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205</v>
      </c>
      <c r="AU143" s="227" t="s">
        <v>92</v>
      </c>
      <c r="AV143" s="12" t="s">
        <v>92</v>
      </c>
      <c r="AW143" s="12" t="s">
        <v>38</v>
      </c>
      <c r="AX143" s="12" t="s">
        <v>84</v>
      </c>
      <c r="AY143" s="227" t="s">
        <v>151</v>
      </c>
    </row>
    <row r="144" spans="1:65" s="13" customFormat="1">
      <c r="B144" s="228"/>
      <c r="C144" s="229"/>
      <c r="D144" s="213" t="s">
        <v>205</v>
      </c>
      <c r="E144" s="230" t="s">
        <v>1</v>
      </c>
      <c r="F144" s="231" t="s">
        <v>209</v>
      </c>
      <c r="G144" s="229"/>
      <c r="H144" s="232">
        <v>1374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AT144" s="238" t="s">
        <v>205</v>
      </c>
      <c r="AU144" s="238" t="s">
        <v>92</v>
      </c>
      <c r="AV144" s="13" t="s">
        <v>107</v>
      </c>
      <c r="AW144" s="13" t="s">
        <v>38</v>
      </c>
      <c r="AX144" s="13" t="s">
        <v>21</v>
      </c>
      <c r="AY144" s="238" t="s">
        <v>151</v>
      </c>
    </row>
    <row r="145" spans="1:65" s="2" customFormat="1" ht="21.75" customHeight="1">
      <c r="A145" s="34"/>
      <c r="B145" s="35"/>
      <c r="C145" s="200" t="s">
        <v>113</v>
      </c>
      <c r="D145" s="200" t="s">
        <v>152</v>
      </c>
      <c r="E145" s="201" t="s">
        <v>344</v>
      </c>
      <c r="F145" s="202" t="s">
        <v>345</v>
      </c>
      <c r="G145" s="203" t="s">
        <v>319</v>
      </c>
      <c r="H145" s="204">
        <v>480</v>
      </c>
      <c r="I145" s="205"/>
      <c r="J145" s="206">
        <f>ROUND(I145*H145,2)</f>
        <v>0</v>
      </c>
      <c r="K145" s="202" t="s">
        <v>156</v>
      </c>
      <c r="L145" s="39"/>
      <c r="M145" s="207" t="s">
        <v>1</v>
      </c>
      <c r="N145" s="208" t="s">
        <v>49</v>
      </c>
      <c r="O145" s="71"/>
      <c r="P145" s="209">
        <f>O145*H145</f>
        <v>0</v>
      </c>
      <c r="Q145" s="209">
        <v>0</v>
      </c>
      <c r="R145" s="209">
        <f>Q145*H145</f>
        <v>0</v>
      </c>
      <c r="S145" s="209">
        <v>0.22</v>
      </c>
      <c r="T145" s="210">
        <f>S145*H145</f>
        <v>105.6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1" t="s">
        <v>107</v>
      </c>
      <c r="AT145" s="211" t="s">
        <v>152</v>
      </c>
      <c r="AU145" s="211" t="s">
        <v>92</v>
      </c>
      <c r="AY145" s="17" t="s">
        <v>151</v>
      </c>
      <c r="BE145" s="212">
        <f>IF(N145="základní",J145,0)</f>
        <v>0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17" t="s">
        <v>21</v>
      </c>
      <c r="BK145" s="212">
        <f>ROUND(I145*H145,2)</f>
        <v>0</v>
      </c>
      <c r="BL145" s="17" t="s">
        <v>107</v>
      </c>
      <c r="BM145" s="211" t="s">
        <v>346</v>
      </c>
    </row>
    <row r="146" spans="1:65" s="12" customFormat="1" ht="20.399999999999999">
      <c r="B146" s="217"/>
      <c r="C146" s="218"/>
      <c r="D146" s="213" t="s">
        <v>205</v>
      </c>
      <c r="E146" s="219" t="s">
        <v>1</v>
      </c>
      <c r="F146" s="220" t="s">
        <v>347</v>
      </c>
      <c r="G146" s="218"/>
      <c r="H146" s="221">
        <v>480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205</v>
      </c>
      <c r="AU146" s="227" t="s">
        <v>92</v>
      </c>
      <c r="AV146" s="12" t="s">
        <v>92</v>
      </c>
      <c r="AW146" s="12" t="s">
        <v>38</v>
      </c>
      <c r="AX146" s="12" t="s">
        <v>84</v>
      </c>
      <c r="AY146" s="227" t="s">
        <v>151</v>
      </c>
    </row>
    <row r="147" spans="1:65" s="13" customFormat="1">
      <c r="B147" s="228"/>
      <c r="C147" s="229"/>
      <c r="D147" s="213" t="s">
        <v>205</v>
      </c>
      <c r="E147" s="230" t="s">
        <v>1</v>
      </c>
      <c r="F147" s="231" t="s">
        <v>209</v>
      </c>
      <c r="G147" s="229"/>
      <c r="H147" s="232">
        <v>480</v>
      </c>
      <c r="I147" s="233"/>
      <c r="J147" s="229"/>
      <c r="K147" s="229"/>
      <c r="L147" s="234"/>
      <c r="M147" s="235"/>
      <c r="N147" s="236"/>
      <c r="O147" s="236"/>
      <c r="P147" s="236"/>
      <c r="Q147" s="236"/>
      <c r="R147" s="236"/>
      <c r="S147" s="236"/>
      <c r="T147" s="237"/>
      <c r="AT147" s="238" t="s">
        <v>205</v>
      </c>
      <c r="AU147" s="238" t="s">
        <v>92</v>
      </c>
      <c r="AV147" s="13" t="s">
        <v>107</v>
      </c>
      <c r="AW147" s="13" t="s">
        <v>38</v>
      </c>
      <c r="AX147" s="13" t="s">
        <v>21</v>
      </c>
      <c r="AY147" s="238" t="s">
        <v>151</v>
      </c>
    </row>
    <row r="148" spans="1:65" s="2" customFormat="1" ht="21.75" customHeight="1">
      <c r="A148" s="34"/>
      <c r="B148" s="35"/>
      <c r="C148" s="200" t="s">
        <v>116</v>
      </c>
      <c r="D148" s="200" t="s">
        <v>152</v>
      </c>
      <c r="E148" s="201" t="s">
        <v>348</v>
      </c>
      <c r="F148" s="202" t="s">
        <v>349</v>
      </c>
      <c r="G148" s="203" t="s">
        <v>319</v>
      </c>
      <c r="H148" s="204">
        <v>250</v>
      </c>
      <c r="I148" s="205"/>
      <c r="J148" s="206">
        <f>ROUND(I148*H148,2)</f>
        <v>0</v>
      </c>
      <c r="K148" s="202" t="s">
        <v>156</v>
      </c>
      <c r="L148" s="39"/>
      <c r="M148" s="207" t="s">
        <v>1</v>
      </c>
      <c r="N148" s="208" t="s">
        <v>49</v>
      </c>
      <c r="O148" s="71"/>
      <c r="P148" s="209">
        <f>O148*H148</f>
        <v>0</v>
      </c>
      <c r="Q148" s="209">
        <v>4.0000000000000003E-5</v>
      </c>
      <c r="R148" s="209">
        <f>Q148*H148</f>
        <v>0.01</v>
      </c>
      <c r="S148" s="209">
        <v>0.10299999999999999</v>
      </c>
      <c r="T148" s="210">
        <f>S148*H148</f>
        <v>25.75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1" t="s">
        <v>107</v>
      </c>
      <c r="AT148" s="211" t="s">
        <v>152</v>
      </c>
      <c r="AU148" s="211" t="s">
        <v>92</v>
      </c>
      <c r="AY148" s="17" t="s">
        <v>151</v>
      </c>
      <c r="BE148" s="212">
        <f>IF(N148="základní",J148,0)</f>
        <v>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17" t="s">
        <v>21</v>
      </c>
      <c r="BK148" s="212">
        <f>ROUND(I148*H148,2)</f>
        <v>0</v>
      </c>
      <c r="BL148" s="17" t="s">
        <v>107</v>
      </c>
      <c r="BM148" s="211" t="s">
        <v>350</v>
      </c>
    </row>
    <row r="149" spans="1:65" s="12" customFormat="1" ht="20.399999999999999">
      <c r="B149" s="217"/>
      <c r="C149" s="218"/>
      <c r="D149" s="213" t="s">
        <v>205</v>
      </c>
      <c r="E149" s="219" t="s">
        <v>1</v>
      </c>
      <c r="F149" s="220" t="s">
        <v>351</v>
      </c>
      <c r="G149" s="218"/>
      <c r="H149" s="221">
        <v>250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205</v>
      </c>
      <c r="AU149" s="227" t="s">
        <v>92</v>
      </c>
      <c r="AV149" s="12" t="s">
        <v>92</v>
      </c>
      <c r="AW149" s="12" t="s">
        <v>38</v>
      </c>
      <c r="AX149" s="12" t="s">
        <v>84</v>
      </c>
      <c r="AY149" s="227" t="s">
        <v>151</v>
      </c>
    </row>
    <row r="150" spans="1:65" s="13" customFormat="1">
      <c r="B150" s="228"/>
      <c r="C150" s="229"/>
      <c r="D150" s="213" t="s">
        <v>205</v>
      </c>
      <c r="E150" s="230" t="s">
        <v>1</v>
      </c>
      <c r="F150" s="231" t="s">
        <v>209</v>
      </c>
      <c r="G150" s="229"/>
      <c r="H150" s="232">
        <v>250</v>
      </c>
      <c r="I150" s="233"/>
      <c r="J150" s="229"/>
      <c r="K150" s="229"/>
      <c r="L150" s="234"/>
      <c r="M150" s="235"/>
      <c r="N150" s="236"/>
      <c r="O150" s="236"/>
      <c r="P150" s="236"/>
      <c r="Q150" s="236"/>
      <c r="R150" s="236"/>
      <c r="S150" s="236"/>
      <c r="T150" s="237"/>
      <c r="AT150" s="238" t="s">
        <v>205</v>
      </c>
      <c r="AU150" s="238" t="s">
        <v>92</v>
      </c>
      <c r="AV150" s="13" t="s">
        <v>107</v>
      </c>
      <c r="AW150" s="13" t="s">
        <v>38</v>
      </c>
      <c r="AX150" s="13" t="s">
        <v>21</v>
      </c>
      <c r="AY150" s="238" t="s">
        <v>151</v>
      </c>
    </row>
    <row r="151" spans="1:65" s="2" customFormat="1" ht="16.5" customHeight="1">
      <c r="A151" s="34"/>
      <c r="B151" s="35"/>
      <c r="C151" s="200" t="s">
        <v>119</v>
      </c>
      <c r="D151" s="200" t="s">
        <v>152</v>
      </c>
      <c r="E151" s="201" t="s">
        <v>352</v>
      </c>
      <c r="F151" s="202" t="s">
        <v>353</v>
      </c>
      <c r="G151" s="203" t="s">
        <v>354</v>
      </c>
      <c r="H151" s="204">
        <v>948</v>
      </c>
      <c r="I151" s="205"/>
      <c r="J151" s="206">
        <f>ROUND(I151*H151,2)</f>
        <v>0</v>
      </c>
      <c r="K151" s="202" t="s">
        <v>156</v>
      </c>
      <c r="L151" s="39"/>
      <c r="M151" s="207" t="s">
        <v>1</v>
      </c>
      <c r="N151" s="208" t="s">
        <v>49</v>
      </c>
      <c r="O151" s="71"/>
      <c r="P151" s="209">
        <f>O151*H151</f>
        <v>0</v>
      </c>
      <c r="Q151" s="209">
        <v>0</v>
      </c>
      <c r="R151" s="209">
        <f>Q151*H151</f>
        <v>0</v>
      </c>
      <c r="S151" s="209">
        <v>0.20499999999999999</v>
      </c>
      <c r="T151" s="210">
        <f>S151*H151</f>
        <v>194.33999999999997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1" t="s">
        <v>107</v>
      </c>
      <c r="AT151" s="211" t="s">
        <v>152</v>
      </c>
      <c r="AU151" s="211" t="s">
        <v>92</v>
      </c>
      <c r="AY151" s="17" t="s">
        <v>151</v>
      </c>
      <c r="BE151" s="212">
        <f>IF(N151="základní",J151,0)</f>
        <v>0</v>
      </c>
      <c r="BF151" s="212">
        <f>IF(N151="snížená",J151,0)</f>
        <v>0</v>
      </c>
      <c r="BG151" s="212">
        <f>IF(N151="zákl. přenesená",J151,0)</f>
        <v>0</v>
      </c>
      <c r="BH151" s="212">
        <f>IF(N151="sníž. přenesená",J151,0)</f>
        <v>0</v>
      </c>
      <c r="BI151" s="212">
        <f>IF(N151="nulová",J151,0)</f>
        <v>0</v>
      </c>
      <c r="BJ151" s="17" t="s">
        <v>21</v>
      </c>
      <c r="BK151" s="212">
        <f>ROUND(I151*H151,2)</f>
        <v>0</v>
      </c>
      <c r="BL151" s="17" t="s">
        <v>107</v>
      </c>
      <c r="BM151" s="211" t="s">
        <v>355</v>
      </c>
    </row>
    <row r="152" spans="1:65" s="2" customFormat="1" ht="28.8">
      <c r="A152" s="34"/>
      <c r="B152" s="35"/>
      <c r="C152" s="36"/>
      <c r="D152" s="213" t="s">
        <v>159</v>
      </c>
      <c r="E152" s="36"/>
      <c r="F152" s="214" t="s">
        <v>356</v>
      </c>
      <c r="G152" s="36"/>
      <c r="H152" s="36"/>
      <c r="I152" s="122"/>
      <c r="J152" s="36"/>
      <c r="K152" s="36"/>
      <c r="L152" s="39"/>
      <c r="M152" s="215"/>
      <c r="N152" s="216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159</v>
      </c>
      <c r="AU152" s="17" t="s">
        <v>92</v>
      </c>
    </row>
    <row r="153" spans="1:65" s="12" customFormat="1">
      <c r="B153" s="217"/>
      <c r="C153" s="218"/>
      <c r="D153" s="213" t="s">
        <v>205</v>
      </c>
      <c r="E153" s="219" t="s">
        <v>1</v>
      </c>
      <c r="F153" s="220" t="s">
        <v>357</v>
      </c>
      <c r="G153" s="218"/>
      <c r="H153" s="221">
        <v>800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205</v>
      </c>
      <c r="AU153" s="227" t="s">
        <v>92</v>
      </c>
      <c r="AV153" s="12" t="s">
        <v>92</v>
      </c>
      <c r="AW153" s="12" t="s">
        <v>38</v>
      </c>
      <c r="AX153" s="12" t="s">
        <v>84</v>
      </c>
      <c r="AY153" s="227" t="s">
        <v>151</v>
      </c>
    </row>
    <row r="154" spans="1:65" s="12" customFormat="1" ht="20.399999999999999">
      <c r="B154" s="217"/>
      <c r="C154" s="218"/>
      <c r="D154" s="213" t="s">
        <v>205</v>
      </c>
      <c r="E154" s="219" t="s">
        <v>1</v>
      </c>
      <c r="F154" s="220" t="s">
        <v>358</v>
      </c>
      <c r="G154" s="218"/>
      <c r="H154" s="221">
        <v>148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205</v>
      </c>
      <c r="AU154" s="227" t="s">
        <v>92</v>
      </c>
      <c r="AV154" s="12" t="s">
        <v>92</v>
      </c>
      <c r="AW154" s="12" t="s">
        <v>38</v>
      </c>
      <c r="AX154" s="12" t="s">
        <v>84</v>
      </c>
      <c r="AY154" s="227" t="s">
        <v>151</v>
      </c>
    </row>
    <row r="155" spans="1:65" s="13" customFormat="1">
      <c r="B155" s="228"/>
      <c r="C155" s="229"/>
      <c r="D155" s="213" t="s">
        <v>205</v>
      </c>
      <c r="E155" s="230" t="s">
        <v>1</v>
      </c>
      <c r="F155" s="231" t="s">
        <v>209</v>
      </c>
      <c r="G155" s="229"/>
      <c r="H155" s="232">
        <v>948</v>
      </c>
      <c r="I155" s="233"/>
      <c r="J155" s="229"/>
      <c r="K155" s="229"/>
      <c r="L155" s="234"/>
      <c r="M155" s="235"/>
      <c r="N155" s="236"/>
      <c r="O155" s="236"/>
      <c r="P155" s="236"/>
      <c r="Q155" s="236"/>
      <c r="R155" s="236"/>
      <c r="S155" s="236"/>
      <c r="T155" s="237"/>
      <c r="AT155" s="238" t="s">
        <v>205</v>
      </c>
      <c r="AU155" s="238" t="s">
        <v>92</v>
      </c>
      <c r="AV155" s="13" t="s">
        <v>107</v>
      </c>
      <c r="AW155" s="13" t="s">
        <v>38</v>
      </c>
      <c r="AX155" s="13" t="s">
        <v>21</v>
      </c>
      <c r="AY155" s="238" t="s">
        <v>151</v>
      </c>
    </row>
    <row r="156" spans="1:65" s="2" customFormat="1" ht="21.75" customHeight="1">
      <c r="A156" s="34"/>
      <c r="B156" s="35"/>
      <c r="C156" s="200" t="s">
        <v>122</v>
      </c>
      <c r="D156" s="200" t="s">
        <v>152</v>
      </c>
      <c r="E156" s="201" t="s">
        <v>359</v>
      </c>
      <c r="F156" s="202" t="s">
        <v>360</v>
      </c>
      <c r="G156" s="203" t="s">
        <v>354</v>
      </c>
      <c r="H156" s="204">
        <v>240</v>
      </c>
      <c r="I156" s="205"/>
      <c r="J156" s="206">
        <f>ROUND(I156*H156,2)</f>
        <v>0</v>
      </c>
      <c r="K156" s="202" t="s">
        <v>156</v>
      </c>
      <c r="L156" s="39"/>
      <c r="M156" s="207" t="s">
        <v>1</v>
      </c>
      <c r="N156" s="208" t="s">
        <v>49</v>
      </c>
      <c r="O156" s="71"/>
      <c r="P156" s="209">
        <f>O156*H156</f>
        <v>0</v>
      </c>
      <c r="Q156" s="209">
        <v>1.2E-4</v>
      </c>
      <c r="R156" s="209">
        <f>Q156*H156</f>
        <v>2.8799999999999999E-2</v>
      </c>
      <c r="S156" s="209">
        <v>0</v>
      </c>
      <c r="T156" s="210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1" t="s">
        <v>107</v>
      </c>
      <c r="AT156" s="211" t="s">
        <v>152</v>
      </c>
      <c r="AU156" s="211" t="s">
        <v>92</v>
      </c>
      <c r="AY156" s="17" t="s">
        <v>151</v>
      </c>
      <c r="BE156" s="212">
        <f>IF(N156="základní",J156,0)</f>
        <v>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17" t="s">
        <v>21</v>
      </c>
      <c r="BK156" s="212">
        <f>ROUND(I156*H156,2)</f>
        <v>0</v>
      </c>
      <c r="BL156" s="17" t="s">
        <v>107</v>
      </c>
      <c r="BM156" s="211" t="s">
        <v>361</v>
      </c>
    </row>
    <row r="157" spans="1:65" s="12" customFormat="1">
      <c r="B157" s="217"/>
      <c r="C157" s="218"/>
      <c r="D157" s="213" t="s">
        <v>205</v>
      </c>
      <c r="E157" s="219" t="s">
        <v>1</v>
      </c>
      <c r="F157" s="220" t="s">
        <v>362</v>
      </c>
      <c r="G157" s="218"/>
      <c r="H157" s="221">
        <v>240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205</v>
      </c>
      <c r="AU157" s="227" t="s">
        <v>92</v>
      </c>
      <c r="AV157" s="12" t="s">
        <v>92</v>
      </c>
      <c r="AW157" s="12" t="s">
        <v>38</v>
      </c>
      <c r="AX157" s="12" t="s">
        <v>84</v>
      </c>
      <c r="AY157" s="227" t="s">
        <v>151</v>
      </c>
    </row>
    <row r="158" spans="1:65" s="13" customFormat="1">
      <c r="B158" s="228"/>
      <c r="C158" s="229"/>
      <c r="D158" s="213" t="s">
        <v>205</v>
      </c>
      <c r="E158" s="230" t="s">
        <v>1</v>
      </c>
      <c r="F158" s="231" t="s">
        <v>209</v>
      </c>
      <c r="G158" s="229"/>
      <c r="H158" s="232">
        <v>240</v>
      </c>
      <c r="I158" s="233"/>
      <c r="J158" s="229"/>
      <c r="K158" s="229"/>
      <c r="L158" s="234"/>
      <c r="M158" s="235"/>
      <c r="N158" s="236"/>
      <c r="O158" s="236"/>
      <c r="P158" s="236"/>
      <c r="Q158" s="236"/>
      <c r="R158" s="236"/>
      <c r="S158" s="236"/>
      <c r="T158" s="237"/>
      <c r="AT158" s="238" t="s">
        <v>205</v>
      </c>
      <c r="AU158" s="238" t="s">
        <v>92</v>
      </c>
      <c r="AV158" s="13" t="s">
        <v>107</v>
      </c>
      <c r="AW158" s="13" t="s">
        <v>38</v>
      </c>
      <c r="AX158" s="13" t="s">
        <v>21</v>
      </c>
      <c r="AY158" s="238" t="s">
        <v>151</v>
      </c>
    </row>
    <row r="159" spans="1:65" s="2" customFormat="1" ht="21.75" customHeight="1">
      <c r="A159" s="34"/>
      <c r="B159" s="35"/>
      <c r="C159" s="200" t="s">
        <v>26</v>
      </c>
      <c r="D159" s="200" t="s">
        <v>152</v>
      </c>
      <c r="E159" s="201" t="s">
        <v>363</v>
      </c>
      <c r="F159" s="202" t="s">
        <v>364</v>
      </c>
      <c r="G159" s="203" t="s">
        <v>354</v>
      </c>
      <c r="H159" s="204">
        <v>240</v>
      </c>
      <c r="I159" s="205"/>
      <c r="J159" s="206">
        <f>ROUND(I159*H159,2)</f>
        <v>0</v>
      </c>
      <c r="K159" s="202" t="s">
        <v>156</v>
      </c>
      <c r="L159" s="39"/>
      <c r="M159" s="207" t="s">
        <v>1</v>
      </c>
      <c r="N159" s="208" t="s">
        <v>49</v>
      </c>
      <c r="O159" s="71"/>
      <c r="P159" s="209">
        <f>O159*H159</f>
        <v>0</v>
      </c>
      <c r="Q159" s="209">
        <v>0</v>
      </c>
      <c r="R159" s="209">
        <f>Q159*H159</f>
        <v>0</v>
      </c>
      <c r="S159" s="209">
        <v>0</v>
      </c>
      <c r="T159" s="210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1" t="s">
        <v>107</v>
      </c>
      <c r="AT159" s="211" t="s">
        <v>152</v>
      </c>
      <c r="AU159" s="211" t="s">
        <v>92</v>
      </c>
      <c r="AY159" s="17" t="s">
        <v>151</v>
      </c>
      <c r="BE159" s="212">
        <f>IF(N159="základní",J159,0)</f>
        <v>0</v>
      </c>
      <c r="BF159" s="212">
        <f>IF(N159="snížená",J159,0)</f>
        <v>0</v>
      </c>
      <c r="BG159" s="212">
        <f>IF(N159="zákl. přenesená",J159,0)</f>
        <v>0</v>
      </c>
      <c r="BH159" s="212">
        <f>IF(N159="sníž. přenesená",J159,0)</f>
        <v>0</v>
      </c>
      <c r="BI159" s="212">
        <f>IF(N159="nulová",J159,0)</f>
        <v>0</v>
      </c>
      <c r="BJ159" s="17" t="s">
        <v>21</v>
      </c>
      <c r="BK159" s="212">
        <f>ROUND(I159*H159,2)</f>
        <v>0</v>
      </c>
      <c r="BL159" s="17" t="s">
        <v>107</v>
      </c>
      <c r="BM159" s="211" t="s">
        <v>365</v>
      </c>
    </row>
    <row r="160" spans="1:65" s="2" customFormat="1" ht="16.5" customHeight="1">
      <c r="A160" s="34"/>
      <c r="B160" s="35"/>
      <c r="C160" s="200" t="s">
        <v>200</v>
      </c>
      <c r="D160" s="200" t="s">
        <v>152</v>
      </c>
      <c r="E160" s="201" t="s">
        <v>366</v>
      </c>
      <c r="F160" s="202" t="s">
        <v>367</v>
      </c>
      <c r="G160" s="203" t="s">
        <v>368</v>
      </c>
      <c r="H160" s="204">
        <v>111</v>
      </c>
      <c r="I160" s="205"/>
      <c r="J160" s="206">
        <f>ROUND(I160*H160,2)</f>
        <v>0</v>
      </c>
      <c r="K160" s="202" t="s">
        <v>156</v>
      </c>
      <c r="L160" s="39"/>
      <c r="M160" s="207" t="s">
        <v>1</v>
      </c>
      <c r="N160" s="208" t="s">
        <v>49</v>
      </c>
      <c r="O160" s="71"/>
      <c r="P160" s="209">
        <f>O160*H160</f>
        <v>0</v>
      </c>
      <c r="Q160" s="209">
        <v>0</v>
      </c>
      <c r="R160" s="209">
        <f>Q160*H160</f>
        <v>0</v>
      </c>
      <c r="S160" s="209">
        <v>0</v>
      </c>
      <c r="T160" s="210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1" t="s">
        <v>107</v>
      </c>
      <c r="AT160" s="211" t="s">
        <v>152</v>
      </c>
      <c r="AU160" s="211" t="s">
        <v>92</v>
      </c>
      <c r="AY160" s="17" t="s">
        <v>151</v>
      </c>
      <c r="BE160" s="212">
        <f>IF(N160="základní",J160,0)</f>
        <v>0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17" t="s">
        <v>21</v>
      </c>
      <c r="BK160" s="212">
        <f>ROUND(I160*H160,2)</f>
        <v>0</v>
      </c>
      <c r="BL160" s="17" t="s">
        <v>107</v>
      </c>
      <c r="BM160" s="211" t="s">
        <v>369</v>
      </c>
    </row>
    <row r="161" spans="1:65" s="12" customFormat="1">
      <c r="B161" s="217"/>
      <c r="C161" s="218"/>
      <c r="D161" s="213" t="s">
        <v>205</v>
      </c>
      <c r="E161" s="219" t="s">
        <v>1</v>
      </c>
      <c r="F161" s="220" t="s">
        <v>370</v>
      </c>
      <c r="G161" s="218"/>
      <c r="H161" s="221">
        <v>111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205</v>
      </c>
      <c r="AU161" s="227" t="s">
        <v>92</v>
      </c>
      <c r="AV161" s="12" t="s">
        <v>92</v>
      </c>
      <c r="AW161" s="12" t="s">
        <v>38</v>
      </c>
      <c r="AX161" s="12" t="s">
        <v>84</v>
      </c>
      <c r="AY161" s="227" t="s">
        <v>151</v>
      </c>
    </row>
    <row r="162" spans="1:65" s="13" customFormat="1">
      <c r="B162" s="228"/>
      <c r="C162" s="229"/>
      <c r="D162" s="213" t="s">
        <v>205</v>
      </c>
      <c r="E162" s="230" t="s">
        <v>1</v>
      </c>
      <c r="F162" s="231" t="s">
        <v>209</v>
      </c>
      <c r="G162" s="229"/>
      <c r="H162" s="232">
        <v>111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AT162" s="238" t="s">
        <v>205</v>
      </c>
      <c r="AU162" s="238" t="s">
        <v>92</v>
      </c>
      <c r="AV162" s="13" t="s">
        <v>107</v>
      </c>
      <c r="AW162" s="13" t="s">
        <v>38</v>
      </c>
      <c r="AX162" s="13" t="s">
        <v>21</v>
      </c>
      <c r="AY162" s="238" t="s">
        <v>151</v>
      </c>
    </row>
    <row r="163" spans="1:65" s="2" customFormat="1" ht="21.75" customHeight="1">
      <c r="A163" s="34"/>
      <c r="B163" s="35"/>
      <c r="C163" s="200" t="s">
        <v>210</v>
      </c>
      <c r="D163" s="200" t="s">
        <v>152</v>
      </c>
      <c r="E163" s="201" t="s">
        <v>371</v>
      </c>
      <c r="F163" s="202" t="s">
        <v>372</v>
      </c>
      <c r="G163" s="203" t="s">
        <v>368</v>
      </c>
      <c r="H163" s="204">
        <v>73</v>
      </c>
      <c r="I163" s="205"/>
      <c r="J163" s="206">
        <f>ROUND(I163*H163,2)</f>
        <v>0</v>
      </c>
      <c r="K163" s="202" t="s">
        <v>156</v>
      </c>
      <c r="L163" s="39"/>
      <c r="M163" s="207" t="s">
        <v>1</v>
      </c>
      <c r="N163" s="208" t="s">
        <v>49</v>
      </c>
      <c r="O163" s="71"/>
      <c r="P163" s="209">
        <f>O163*H163</f>
        <v>0</v>
      </c>
      <c r="Q163" s="209">
        <v>0</v>
      </c>
      <c r="R163" s="209">
        <f>Q163*H163</f>
        <v>0</v>
      </c>
      <c r="S163" s="209">
        <v>0</v>
      </c>
      <c r="T163" s="210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1" t="s">
        <v>107</v>
      </c>
      <c r="AT163" s="211" t="s">
        <v>152</v>
      </c>
      <c r="AU163" s="211" t="s">
        <v>92</v>
      </c>
      <c r="AY163" s="17" t="s">
        <v>151</v>
      </c>
      <c r="BE163" s="212">
        <f>IF(N163="základní",J163,0)</f>
        <v>0</v>
      </c>
      <c r="BF163" s="212">
        <f>IF(N163="snížená",J163,0)</f>
        <v>0</v>
      </c>
      <c r="BG163" s="212">
        <f>IF(N163="zákl. přenesená",J163,0)</f>
        <v>0</v>
      </c>
      <c r="BH163" s="212">
        <f>IF(N163="sníž. přenesená",J163,0)</f>
        <v>0</v>
      </c>
      <c r="BI163" s="212">
        <f>IF(N163="nulová",J163,0)</f>
        <v>0</v>
      </c>
      <c r="BJ163" s="17" t="s">
        <v>21</v>
      </c>
      <c r="BK163" s="212">
        <f>ROUND(I163*H163,2)</f>
        <v>0</v>
      </c>
      <c r="BL163" s="17" t="s">
        <v>107</v>
      </c>
      <c r="BM163" s="211" t="s">
        <v>373</v>
      </c>
    </row>
    <row r="164" spans="1:65" s="12" customFormat="1" ht="20.399999999999999">
      <c r="B164" s="217"/>
      <c r="C164" s="218"/>
      <c r="D164" s="213" t="s">
        <v>205</v>
      </c>
      <c r="E164" s="219" t="s">
        <v>1</v>
      </c>
      <c r="F164" s="220" t="s">
        <v>374</v>
      </c>
      <c r="G164" s="218"/>
      <c r="H164" s="221">
        <v>73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205</v>
      </c>
      <c r="AU164" s="227" t="s">
        <v>92</v>
      </c>
      <c r="AV164" s="12" t="s">
        <v>92</v>
      </c>
      <c r="AW164" s="12" t="s">
        <v>38</v>
      </c>
      <c r="AX164" s="12" t="s">
        <v>84</v>
      </c>
      <c r="AY164" s="227" t="s">
        <v>151</v>
      </c>
    </row>
    <row r="165" spans="1:65" s="13" customFormat="1">
      <c r="B165" s="228"/>
      <c r="C165" s="229"/>
      <c r="D165" s="213" t="s">
        <v>205</v>
      </c>
      <c r="E165" s="230" t="s">
        <v>1</v>
      </c>
      <c r="F165" s="231" t="s">
        <v>209</v>
      </c>
      <c r="G165" s="229"/>
      <c r="H165" s="232">
        <v>73</v>
      </c>
      <c r="I165" s="233"/>
      <c r="J165" s="229"/>
      <c r="K165" s="229"/>
      <c r="L165" s="234"/>
      <c r="M165" s="235"/>
      <c r="N165" s="236"/>
      <c r="O165" s="236"/>
      <c r="P165" s="236"/>
      <c r="Q165" s="236"/>
      <c r="R165" s="236"/>
      <c r="S165" s="236"/>
      <c r="T165" s="237"/>
      <c r="AT165" s="238" t="s">
        <v>205</v>
      </c>
      <c r="AU165" s="238" t="s">
        <v>92</v>
      </c>
      <c r="AV165" s="13" t="s">
        <v>107</v>
      </c>
      <c r="AW165" s="13" t="s">
        <v>38</v>
      </c>
      <c r="AX165" s="13" t="s">
        <v>21</v>
      </c>
      <c r="AY165" s="238" t="s">
        <v>151</v>
      </c>
    </row>
    <row r="166" spans="1:65" s="2" customFormat="1" ht="21.75" customHeight="1">
      <c r="A166" s="34"/>
      <c r="B166" s="35"/>
      <c r="C166" s="200" t="s">
        <v>217</v>
      </c>
      <c r="D166" s="200" t="s">
        <v>152</v>
      </c>
      <c r="E166" s="201" t="s">
        <v>375</v>
      </c>
      <c r="F166" s="202" t="s">
        <v>376</v>
      </c>
      <c r="G166" s="203" t="s">
        <v>368</v>
      </c>
      <c r="H166" s="204">
        <v>36.5</v>
      </c>
      <c r="I166" s="205"/>
      <c r="J166" s="206">
        <f>ROUND(I166*H166,2)</f>
        <v>0</v>
      </c>
      <c r="K166" s="202" t="s">
        <v>156</v>
      </c>
      <c r="L166" s="39"/>
      <c r="M166" s="207" t="s">
        <v>1</v>
      </c>
      <c r="N166" s="208" t="s">
        <v>49</v>
      </c>
      <c r="O166" s="71"/>
      <c r="P166" s="209">
        <f>O166*H166</f>
        <v>0</v>
      </c>
      <c r="Q166" s="209">
        <v>0</v>
      </c>
      <c r="R166" s="209">
        <f>Q166*H166</f>
        <v>0</v>
      </c>
      <c r="S166" s="209">
        <v>0</v>
      </c>
      <c r="T166" s="210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1" t="s">
        <v>107</v>
      </c>
      <c r="AT166" s="211" t="s">
        <v>152</v>
      </c>
      <c r="AU166" s="211" t="s">
        <v>92</v>
      </c>
      <c r="AY166" s="17" t="s">
        <v>151</v>
      </c>
      <c r="BE166" s="212">
        <f>IF(N166="základní",J166,0)</f>
        <v>0</v>
      </c>
      <c r="BF166" s="212">
        <f>IF(N166="snížená",J166,0)</f>
        <v>0</v>
      </c>
      <c r="BG166" s="212">
        <f>IF(N166="zákl. přenesená",J166,0)</f>
        <v>0</v>
      </c>
      <c r="BH166" s="212">
        <f>IF(N166="sníž. přenesená",J166,0)</f>
        <v>0</v>
      </c>
      <c r="BI166" s="212">
        <f>IF(N166="nulová",J166,0)</f>
        <v>0</v>
      </c>
      <c r="BJ166" s="17" t="s">
        <v>21</v>
      </c>
      <c r="BK166" s="212">
        <f>ROUND(I166*H166,2)</f>
        <v>0</v>
      </c>
      <c r="BL166" s="17" t="s">
        <v>107</v>
      </c>
      <c r="BM166" s="211" t="s">
        <v>377</v>
      </c>
    </row>
    <row r="167" spans="1:65" s="12" customFormat="1">
      <c r="B167" s="217"/>
      <c r="C167" s="218"/>
      <c r="D167" s="213" t="s">
        <v>205</v>
      </c>
      <c r="E167" s="219" t="s">
        <v>1</v>
      </c>
      <c r="F167" s="220" t="s">
        <v>378</v>
      </c>
      <c r="G167" s="218"/>
      <c r="H167" s="221">
        <v>36.5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205</v>
      </c>
      <c r="AU167" s="227" t="s">
        <v>92</v>
      </c>
      <c r="AV167" s="12" t="s">
        <v>92</v>
      </c>
      <c r="AW167" s="12" t="s">
        <v>38</v>
      </c>
      <c r="AX167" s="12" t="s">
        <v>84</v>
      </c>
      <c r="AY167" s="227" t="s">
        <v>151</v>
      </c>
    </row>
    <row r="168" spans="1:65" s="13" customFormat="1">
      <c r="B168" s="228"/>
      <c r="C168" s="229"/>
      <c r="D168" s="213" t="s">
        <v>205</v>
      </c>
      <c r="E168" s="230" t="s">
        <v>1</v>
      </c>
      <c r="F168" s="231" t="s">
        <v>209</v>
      </c>
      <c r="G168" s="229"/>
      <c r="H168" s="232">
        <v>36.5</v>
      </c>
      <c r="I168" s="233"/>
      <c r="J168" s="229"/>
      <c r="K168" s="229"/>
      <c r="L168" s="234"/>
      <c r="M168" s="235"/>
      <c r="N168" s="236"/>
      <c r="O168" s="236"/>
      <c r="P168" s="236"/>
      <c r="Q168" s="236"/>
      <c r="R168" s="236"/>
      <c r="S168" s="236"/>
      <c r="T168" s="237"/>
      <c r="AT168" s="238" t="s">
        <v>205</v>
      </c>
      <c r="AU168" s="238" t="s">
        <v>92</v>
      </c>
      <c r="AV168" s="13" t="s">
        <v>107</v>
      </c>
      <c r="AW168" s="13" t="s">
        <v>38</v>
      </c>
      <c r="AX168" s="13" t="s">
        <v>21</v>
      </c>
      <c r="AY168" s="238" t="s">
        <v>151</v>
      </c>
    </row>
    <row r="169" spans="1:65" s="2" customFormat="1" ht="21.75" customHeight="1">
      <c r="A169" s="34"/>
      <c r="B169" s="35"/>
      <c r="C169" s="200" t="s">
        <v>222</v>
      </c>
      <c r="D169" s="200" t="s">
        <v>152</v>
      </c>
      <c r="E169" s="201" t="s">
        <v>379</v>
      </c>
      <c r="F169" s="202" t="s">
        <v>380</v>
      </c>
      <c r="G169" s="203" t="s">
        <v>368</v>
      </c>
      <c r="H169" s="204">
        <v>111</v>
      </c>
      <c r="I169" s="205"/>
      <c r="J169" s="206">
        <f>ROUND(I169*H169,2)</f>
        <v>0</v>
      </c>
      <c r="K169" s="202" t="s">
        <v>156</v>
      </c>
      <c r="L169" s="39"/>
      <c r="M169" s="207" t="s">
        <v>1</v>
      </c>
      <c r="N169" s="208" t="s">
        <v>49</v>
      </c>
      <c r="O169" s="71"/>
      <c r="P169" s="209">
        <f>O169*H169</f>
        <v>0</v>
      </c>
      <c r="Q169" s="209">
        <v>0</v>
      </c>
      <c r="R169" s="209">
        <f>Q169*H169</f>
        <v>0</v>
      </c>
      <c r="S169" s="209">
        <v>0</v>
      </c>
      <c r="T169" s="210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1" t="s">
        <v>107</v>
      </c>
      <c r="AT169" s="211" t="s">
        <v>152</v>
      </c>
      <c r="AU169" s="211" t="s">
        <v>92</v>
      </c>
      <c r="AY169" s="17" t="s">
        <v>151</v>
      </c>
      <c r="BE169" s="212">
        <f>IF(N169="základní",J169,0)</f>
        <v>0</v>
      </c>
      <c r="BF169" s="212">
        <f>IF(N169="snížená",J169,0)</f>
        <v>0</v>
      </c>
      <c r="BG169" s="212">
        <f>IF(N169="zákl. přenesená",J169,0)</f>
        <v>0</v>
      </c>
      <c r="BH169" s="212">
        <f>IF(N169="sníž. přenesená",J169,0)</f>
        <v>0</v>
      </c>
      <c r="BI169" s="212">
        <f>IF(N169="nulová",J169,0)</f>
        <v>0</v>
      </c>
      <c r="BJ169" s="17" t="s">
        <v>21</v>
      </c>
      <c r="BK169" s="212">
        <f>ROUND(I169*H169,2)</f>
        <v>0</v>
      </c>
      <c r="BL169" s="17" t="s">
        <v>107</v>
      </c>
      <c r="BM169" s="211" t="s">
        <v>381</v>
      </c>
    </row>
    <row r="170" spans="1:65" s="12" customFormat="1">
      <c r="B170" s="217"/>
      <c r="C170" s="218"/>
      <c r="D170" s="213" t="s">
        <v>205</v>
      </c>
      <c r="E170" s="219" t="s">
        <v>1</v>
      </c>
      <c r="F170" s="220" t="s">
        <v>382</v>
      </c>
      <c r="G170" s="218"/>
      <c r="H170" s="221">
        <v>111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205</v>
      </c>
      <c r="AU170" s="227" t="s">
        <v>92</v>
      </c>
      <c r="AV170" s="12" t="s">
        <v>92</v>
      </c>
      <c r="AW170" s="12" t="s">
        <v>38</v>
      </c>
      <c r="AX170" s="12" t="s">
        <v>84</v>
      </c>
      <c r="AY170" s="227" t="s">
        <v>151</v>
      </c>
    </row>
    <row r="171" spans="1:65" s="13" customFormat="1">
      <c r="B171" s="228"/>
      <c r="C171" s="229"/>
      <c r="D171" s="213" t="s">
        <v>205</v>
      </c>
      <c r="E171" s="230" t="s">
        <v>1</v>
      </c>
      <c r="F171" s="231" t="s">
        <v>209</v>
      </c>
      <c r="G171" s="229"/>
      <c r="H171" s="232">
        <v>111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AT171" s="238" t="s">
        <v>205</v>
      </c>
      <c r="AU171" s="238" t="s">
        <v>92</v>
      </c>
      <c r="AV171" s="13" t="s">
        <v>107</v>
      </c>
      <c r="AW171" s="13" t="s">
        <v>38</v>
      </c>
      <c r="AX171" s="13" t="s">
        <v>21</v>
      </c>
      <c r="AY171" s="238" t="s">
        <v>151</v>
      </c>
    </row>
    <row r="172" spans="1:65" s="2" customFormat="1" ht="21.75" customHeight="1">
      <c r="A172" s="34"/>
      <c r="B172" s="35"/>
      <c r="C172" s="200" t="s">
        <v>8</v>
      </c>
      <c r="D172" s="200" t="s">
        <v>152</v>
      </c>
      <c r="E172" s="201" t="s">
        <v>383</v>
      </c>
      <c r="F172" s="202" t="s">
        <v>384</v>
      </c>
      <c r="G172" s="203" t="s">
        <v>368</v>
      </c>
      <c r="H172" s="204">
        <v>73</v>
      </c>
      <c r="I172" s="205"/>
      <c r="J172" s="206">
        <f>ROUND(I172*H172,2)</f>
        <v>0</v>
      </c>
      <c r="K172" s="202" t="s">
        <v>156</v>
      </c>
      <c r="L172" s="39"/>
      <c r="M172" s="207" t="s">
        <v>1</v>
      </c>
      <c r="N172" s="208" t="s">
        <v>49</v>
      </c>
      <c r="O172" s="71"/>
      <c r="P172" s="209">
        <f>O172*H172</f>
        <v>0</v>
      </c>
      <c r="Q172" s="209">
        <v>0</v>
      </c>
      <c r="R172" s="209">
        <f>Q172*H172</f>
        <v>0</v>
      </c>
      <c r="S172" s="209">
        <v>0</v>
      </c>
      <c r="T172" s="210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1" t="s">
        <v>107</v>
      </c>
      <c r="AT172" s="211" t="s">
        <v>152</v>
      </c>
      <c r="AU172" s="211" t="s">
        <v>92</v>
      </c>
      <c r="AY172" s="17" t="s">
        <v>151</v>
      </c>
      <c r="BE172" s="212">
        <f>IF(N172="základní",J172,0)</f>
        <v>0</v>
      </c>
      <c r="BF172" s="212">
        <f>IF(N172="snížená",J172,0)</f>
        <v>0</v>
      </c>
      <c r="BG172" s="212">
        <f>IF(N172="zákl. přenesená",J172,0)</f>
        <v>0</v>
      </c>
      <c r="BH172" s="212">
        <f>IF(N172="sníž. přenesená",J172,0)</f>
        <v>0</v>
      </c>
      <c r="BI172" s="212">
        <f>IF(N172="nulová",J172,0)</f>
        <v>0</v>
      </c>
      <c r="BJ172" s="17" t="s">
        <v>21</v>
      </c>
      <c r="BK172" s="212">
        <f>ROUND(I172*H172,2)</f>
        <v>0</v>
      </c>
      <c r="BL172" s="17" t="s">
        <v>107</v>
      </c>
      <c r="BM172" s="211" t="s">
        <v>385</v>
      </c>
    </row>
    <row r="173" spans="1:65" s="12" customFormat="1">
      <c r="B173" s="217"/>
      <c r="C173" s="218"/>
      <c r="D173" s="213" t="s">
        <v>205</v>
      </c>
      <c r="E173" s="219" t="s">
        <v>1</v>
      </c>
      <c r="F173" s="220" t="s">
        <v>386</v>
      </c>
      <c r="G173" s="218"/>
      <c r="H173" s="221">
        <v>73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205</v>
      </c>
      <c r="AU173" s="227" t="s">
        <v>92</v>
      </c>
      <c r="AV173" s="12" t="s">
        <v>92</v>
      </c>
      <c r="AW173" s="12" t="s">
        <v>38</v>
      </c>
      <c r="AX173" s="12" t="s">
        <v>84</v>
      </c>
      <c r="AY173" s="227" t="s">
        <v>151</v>
      </c>
    </row>
    <row r="174" spans="1:65" s="13" customFormat="1">
      <c r="B174" s="228"/>
      <c r="C174" s="229"/>
      <c r="D174" s="213" t="s">
        <v>205</v>
      </c>
      <c r="E174" s="230" t="s">
        <v>1</v>
      </c>
      <c r="F174" s="231" t="s">
        <v>209</v>
      </c>
      <c r="G174" s="229"/>
      <c r="H174" s="232">
        <v>73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AT174" s="238" t="s">
        <v>205</v>
      </c>
      <c r="AU174" s="238" t="s">
        <v>92</v>
      </c>
      <c r="AV174" s="13" t="s">
        <v>107</v>
      </c>
      <c r="AW174" s="13" t="s">
        <v>38</v>
      </c>
      <c r="AX174" s="13" t="s">
        <v>21</v>
      </c>
      <c r="AY174" s="238" t="s">
        <v>151</v>
      </c>
    </row>
    <row r="175" spans="1:65" s="2" customFormat="1" ht="21.75" customHeight="1">
      <c r="A175" s="34"/>
      <c r="B175" s="35"/>
      <c r="C175" s="200" t="s">
        <v>232</v>
      </c>
      <c r="D175" s="200" t="s">
        <v>152</v>
      </c>
      <c r="E175" s="201" t="s">
        <v>387</v>
      </c>
      <c r="F175" s="202" t="s">
        <v>388</v>
      </c>
      <c r="G175" s="203" t="s">
        <v>368</v>
      </c>
      <c r="H175" s="204">
        <v>365</v>
      </c>
      <c r="I175" s="205"/>
      <c r="J175" s="206">
        <f>ROUND(I175*H175,2)</f>
        <v>0</v>
      </c>
      <c r="K175" s="202" t="s">
        <v>156</v>
      </c>
      <c r="L175" s="39"/>
      <c r="M175" s="207" t="s">
        <v>1</v>
      </c>
      <c r="N175" s="208" t="s">
        <v>49</v>
      </c>
      <c r="O175" s="71"/>
      <c r="P175" s="209">
        <f>O175*H175</f>
        <v>0</v>
      </c>
      <c r="Q175" s="209">
        <v>0</v>
      </c>
      <c r="R175" s="209">
        <f>Q175*H175</f>
        <v>0</v>
      </c>
      <c r="S175" s="209">
        <v>0</v>
      </c>
      <c r="T175" s="210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1" t="s">
        <v>107</v>
      </c>
      <c r="AT175" s="211" t="s">
        <v>152</v>
      </c>
      <c r="AU175" s="211" t="s">
        <v>92</v>
      </c>
      <c r="AY175" s="17" t="s">
        <v>151</v>
      </c>
      <c r="BE175" s="212">
        <f>IF(N175="základní",J175,0)</f>
        <v>0</v>
      </c>
      <c r="BF175" s="212">
        <f>IF(N175="snížená",J175,0)</f>
        <v>0</v>
      </c>
      <c r="BG175" s="212">
        <f>IF(N175="zákl. přenesená",J175,0)</f>
        <v>0</v>
      </c>
      <c r="BH175" s="212">
        <f>IF(N175="sníž. přenesená",J175,0)</f>
        <v>0</v>
      </c>
      <c r="BI175" s="212">
        <f>IF(N175="nulová",J175,0)</f>
        <v>0</v>
      </c>
      <c r="BJ175" s="17" t="s">
        <v>21</v>
      </c>
      <c r="BK175" s="212">
        <f>ROUND(I175*H175,2)</f>
        <v>0</v>
      </c>
      <c r="BL175" s="17" t="s">
        <v>107</v>
      </c>
      <c r="BM175" s="211" t="s">
        <v>389</v>
      </c>
    </row>
    <row r="176" spans="1:65" s="15" customFormat="1">
      <c r="B176" s="251"/>
      <c r="C176" s="252"/>
      <c r="D176" s="213" t="s">
        <v>205</v>
      </c>
      <c r="E176" s="253" t="s">
        <v>1</v>
      </c>
      <c r="F176" s="254" t="s">
        <v>390</v>
      </c>
      <c r="G176" s="252"/>
      <c r="H176" s="253" t="s">
        <v>1</v>
      </c>
      <c r="I176" s="255"/>
      <c r="J176" s="252"/>
      <c r="K176" s="252"/>
      <c r="L176" s="256"/>
      <c r="M176" s="257"/>
      <c r="N176" s="258"/>
      <c r="O176" s="258"/>
      <c r="P176" s="258"/>
      <c r="Q176" s="258"/>
      <c r="R176" s="258"/>
      <c r="S176" s="258"/>
      <c r="T176" s="259"/>
      <c r="AT176" s="260" t="s">
        <v>205</v>
      </c>
      <c r="AU176" s="260" t="s">
        <v>92</v>
      </c>
      <c r="AV176" s="15" t="s">
        <v>21</v>
      </c>
      <c r="AW176" s="15" t="s">
        <v>38</v>
      </c>
      <c r="AX176" s="15" t="s">
        <v>84</v>
      </c>
      <c r="AY176" s="260" t="s">
        <v>151</v>
      </c>
    </row>
    <row r="177" spans="1:65" s="12" customFormat="1">
      <c r="B177" s="217"/>
      <c r="C177" s="218"/>
      <c r="D177" s="213" t="s">
        <v>205</v>
      </c>
      <c r="E177" s="219" t="s">
        <v>1</v>
      </c>
      <c r="F177" s="220" t="s">
        <v>391</v>
      </c>
      <c r="G177" s="218"/>
      <c r="H177" s="221">
        <v>365</v>
      </c>
      <c r="I177" s="222"/>
      <c r="J177" s="218"/>
      <c r="K177" s="218"/>
      <c r="L177" s="223"/>
      <c r="M177" s="224"/>
      <c r="N177" s="225"/>
      <c r="O177" s="225"/>
      <c r="P177" s="225"/>
      <c r="Q177" s="225"/>
      <c r="R177" s="225"/>
      <c r="S177" s="225"/>
      <c r="T177" s="226"/>
      <c r="AT177" s="227" t="s">
        <v>205</v>
      </c>
      <c r="AU177" s="227" t="s">
        <v>92</v>
      </c>
      <c r="AV177" s="12" t="s">
        <v>92</v>
      </c>
      <c r="AW177" s="12" t="s">
        <v>38</v>
      </c>
      <c r="AX177" s="12" t="s">
        <v>84</v>
      </c>
      <c r="AY177" s="227" t="s">
        <v>151</v>
      </c>
    </row>
    <row r="178" spans="1:65" s="13" customFormat="1">
      <c r="B178" s="228"/>
      <c r="C178" s="229"/>
      <c r="D178" s="213" t="s">
        <v>205</v>
      </c>
      <c r="E178" s="230" t="s">
        <v>1</v>
      </c>
      <c r="F178" s="231" t="s">
        <v>209</v>
      </c>
      <c r="G178" s="229"/>
      <c r="H178" s="232">
        <v>365</v>
      </c>
      <c r="I178" s="233"/>
      <c r="J178" s="229"/>
      <c r="K178" s="229"/>
      <c r="L178" s="234"/>
      <c r="M178" s="235"/>
      <c r="N178" s="236"/>
      <c r="O178" s="236"/>
      <c r="P178" s="236"/>
      <c r="Q178" s="236"/>
      <c r="R178" s="236"/>
      <c r="S178" s="236"/>
      <c r="T178" s="237"/>
      <c r="AT178" s="238" t="s">
        <v>205</v>
      </c>
      <c r="AU178" s="238" t="s">
        <v>92</v>
      </c>
      <c r="AV178" s="13" t="s">
        <v>107</v>
      </c>
      <c r="AW178" s="13" t="s">
        <v>38</v>
      </c>
      <c r="AX178" s="13" t="s">
        <v>21</v>
      </c>
      <c r="AY178" s="238" t="s">
        <v>151</v>
      </c>
    </row>
    <row r="179" spans="1:65" s="2" customFormat="1" ht="16.5" customHeight="1">
      <c r="A179" s="34"/>
      <c r="B179" s="35"/>
      <c r="C179" s="200" t="s">
        <v>236</v>
      </c>
      <c r="D179" s="200" t="s">
        <v>152</v>
      </c>
      <c r="E179" s="201" t="s">
        <v>392</v>
      </c>
      <c r="F179" s="202" t="s">
        <v>393</v>
      </c>
      <c r="G179" s="203" t="s">
        <v>394</v>
      </c>
      <c r="H179" s="204">
        <v>120.45</v>
      </c>
      <c r="I179" s="205"/>
      <c r="J179" s="206">
        <f>ROUND(I179*H179,2)</f>
        <v>0</v>
      </c>
      <c r="K179" s="202" t="s">
        <v>156</v>
      </c>
      <c r="L179" s="39"/>
      <c r="M179" s="207" t="s">
        <v>1</v>
      </c>
      <c r="N179" s="208" t="s">
        <v>49</v>
      </c>
      <c r="O179" s="71"/>
      <c r="P179" s="209">
        <f>O179*H179</f>
        <v>0</v>
      </c>
      <c r="Q179" s="209">
        <v>0</v>
      </c>
      <c r="R179" s="209">
        <f>Q179*H179</f>
        <v>0</v>
      </c>
      <c r="S179" s="209">
        <v>0</v>
      </c>
      <c r="T179" s="210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1" t="s">
        <v>107</v>
      </c>
      <c r="AT179" s="211" t="s">
        <v>152</v>
      </c>
      <c r="AU179" s="211" t="s">
        <v>92</v>
      </c>
      <c r="AY179" s="17" t="s">
        <v>151</v>
      </c>
      <c r="BE179" s="212">
        <f>IF(N179="základní",J179,0)</f>
        <v>0</v>
      </c>
      <c r="BF179" s="212">
        <f>IF(N179="snížená",J179,0)</f>
        <v>0</v>
      </c>
      <c r="BG179" s="212">
        <f>IF(N179="zákl. přenesená",J179,0)</f>
        <v>0</v>
      </c>
      <c r="BH179" s="212">
        <f>IF(N179="sníž. přenesená",J179,0)</f>
        <v>0</v>
      </c>
      <c r="BI179" s="212">
        <f>IF(N179="nulová",J179,0)</f>
        <v>0</v>
      </c>
      <c r="BJ179" s="17" t="s">
        <v>21</v>
      </c>
      <c r="BK179" s="212">
        <f>ROUND(I179*H179,2)</f>
        <v>0</v>
      </c>
      <c r="BL179" s="17" t="s">
        <v>107</v>
      </c>
      <c r="BM179" s="211" t="s">
        <v>395</v>
      </c>
    </row>
    <row r="180" spans="1:65" s="12" customFormat="1">
      <c r="B180" s="217"/>
      <c r="C180" s="218"/>
      <c r="D180" s="213" t="s">
        <v>205</v>
      </c>
      <c r="E180" s="219" t="s">
        <v>1</v>
      </c>
      <c r="F180" s="220" t="s">
        <v>396</v>
      </c>
      <c r="G180" s="218"/>
      <c r="H180" s="221">
        <v>120.45</v>
      </c>
      <c r="I180" s="222"/>
      <c r="J180" s="218"/>
      <c r="K180" s="218"/>
      <c r="L180" s="223"/>
      <c r="M180" s="224"/>
      <c r="N180" s="225"/>
      <c r="O180" s="225"/>
      <c r="P180" s="225"/>
      <c r="Q180" s="225"/>
      <c r="R180" s="225"/>
      <c r="S180" s="225"/>
      <c r="T180" s="226"/>
      <c r="AT180" s="227" t="s">
        <v>205</v>
      </c>
      <c r="AU180" s="227" t="s">
        <v>92</v>
      </c>
      <c r="AV180" s="12" t="s">
        <v>92</v>
      </c>
      <c r="AW180" s="12" t="s">
        <v>38</v>
      </c>
      <c r="AX180" s="12" t="s">
        <v>84</v>
      </c>
      <c r="AY180" s="227" t="s">
        <v>151</v>
      </c>
    </row>
    <row r="181" spans="1:65" s="13" customFormat="1">
      <c r="B181" s="228"/>
      <c r="C181" s="229"/>
      <c r="D181" s="213" t="s">
        <v>205</v>
      </c>
      <c r="E181" s="230" t="s">
        <v>1</v>
      </c>
      <c r="F181" s="231" t="s">
        <v>209</v>
      </c>
      <c r="G181" s="229"/>
      <c r="H181" s="232">
        <v>120.45</v>
      </c>
      <c r="I181" s="233"/>
      <c r="J181" s="229"/>
      <c r="K181" s="229"/>
      <c r="L181" s="234"/>
      <c r="M181" s="235"/>
      <c r="N181" s="236"/>
      <c r="O181" s="236"/>
      <c r="P181" s="236"/>
      <c r="Q181" s="236"/>
      <c r="R181" s="236"/>
      <c r="S181" s="236"/>
      <c r="T181" s="237"/>
      <c r="AT181" s="238" t="s">
        <v>205</v>
      </c>
      <c r="AU181" s="238" t="s">
        <v>92</v>
      </c>
      <c r="AV181" s="13" t="s">
        <v>107</v>
      </c>
      <c r="AW181" s="13" t="s">
        <v>38</v>
      </c>
      <c r="AX181" s="13" t="s">
        <v>21</v>
      </c>
      <c r="AY181" s="238" t="s">
        <v>151</v>
      </c>
    </row>
    <row r="182" spans="1:65" s="2" customFormat="1" ht="16.5" customHeight="1">
      <c r="A182" s="34"/>
      <c r="B182" s="35"/>
      <c r="C182" s="200" t="s">
        <v>241</v>
      </c>
      <c r="D182" s="200" t="s">
        <v>152</v>
      </c>
      <c r="E182" s="201" t="s">
        <v>397</v>
      </c>
      <c r="F182" s="202" t="s">
        <v>398</v>
      </c>
      <c r="G182" s="203" t="s">
        <v>319</v>
      </c>
      <c r="H182" s="204">
        <v>56</v>
      </c>
      <c r="I182" s="205"/>
      <c r="J182" s="206">
        <f>ROUND(I182*H182,2)</f>
        <v>0</v>
      </c>
      <c r="K182" s="202" t="s">
        <v>156</v>
      </c>
      <c r="L182" s="39"/>
      <c r="M182" s="207" t="s">
        <v>1</v>
      </c>
      <c r="N182" s="208" t="s">
        <v>49</v>
      </c>
      <c r="O182" s="71"/>
      <c r="P182" s="209">
        <f>O182*H182</f>
        <v>0</v>
      </c>
      <c r="Q182" s="209">
        <v>9.4000000000000004E-3</v>
      </c>
      <c r="R182" s="209">
        <f>Q182*H182</f>
        <v>0.52639999999999998</v>
      </c>
      <c r="S182" s="209">
        <v>0</v>
      </c>
      <c r="T182" s="210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1" t="s">
        <v>107</v>
      </c>
      <c r="AT182" s="211" t="s">
        <v>152</v>
      </c>
      <c r="AU182" s="211" t="s">
        <v>92</v>
      </c>
      <c r="AY182" s="17" t="s">
        <v>151</v>
      </c>
      <c r="BE182" s="212">
        <f>IF(N182="základní",J182,0)</f>
        <v>0</v>
      </c>
      <c r="BF182" s="212">
        <f>IF(N182="snížená",J182,0)</f>
        <v>0</v>
      </c>
      <c r="BG182" s="212">
        <f>IF(N182="zákl. přenesená",J182,0)</f>
        <v>0</v>
      </c>
      <c r="BH182" s="212">
        <f>IF(N182="sníž. přenesená",J182,0)</f>
        <v>0</v>
      </c>
      <c r="BI182" s="212">
        <f>IF(N182="nulová",J182,0)</f>
        <v>0</v>
      </c>
      <c r="BJ182" s="17" t="s">
        <v>21</v>
      </c>
      <c r="BK182" s="212">
        <f>ROUND(I182*H182,2)</f>
        <v>0</v>
      </c>
      <c r="BL182" s="17" t="s">
        <v>107</v>
      </c>
      <c r="BM182" s="211" t="s">
        <v>399</v>
      </c>
    </row>
    <row r="183" spans="1:65" s="12" customFormat="1">
      <c r="B183" s="217"/>
      <c r="C183" s="218"/>
      <c r="D183" s="213" t="s">
        <v>205</v>
      </c>
      <c r="E183" s="219" t="s">
        <v>1</v>
      </c>
      <c r="F183" s="220" t="s">
        <v>400</v>
      </c>
      <c r="G183" s="218"/>
      <c r="H183" s="221">
        <v>56</v>
      </c>
      <c r="I183" s="222"/>
      <c r="J183" s="218"/>
      <c r="K183" s="218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205</v>
      </c>
      <c r="AU183" s="227" t="s">
        <v>92</v>
      </c>
      <c r="AV183" s="12" t="s">
        <v>92</v>
      </c>
      <c r="AW183" s="12" t="s">
        <v>38</v>
      </c>
      <c r="AX183" s="12" t="s">
        <v>84</v>
      </c>
      <c r="AY183" s="227" t="s">
        <v>151</v>
      </c>
    </row>
    <row r="184" spans="1:65" s="13" customFormat="1">
      <c r="B184" s="228"/>
      <c r="C184" s="229"/>
      <c r="D184" s="213" t="s">
        <v>205</v>
      </c>
      <c r="E184" s="230" t="s">
        <v>1</v>
      </c>
      <c r="F184" s="231" t="s">
        <v>209</v>
      </c>
      <c r="G184" s="229"/>
      <c r="H184" s="232">
        <v>56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AT184" s="238" t="s">
        <v>205</v>
      </c>
      <c r="AU184" s="238" t="s">
        <v>92</v>
      </c>
      <c r="AV184" s="13" t="s">
        <v>107</v>
      </c>
      <c r="AW184" s="13" t="s">
        <v>38</v>
      </c>
      <c r="AX184" s="13" t="s">
        <v>21</v>
      </c>
      <c r="AY184" s="238" t="s">
        <v>151</v>
      </c>
    </row>
    <row r="185" spans="1:65" s="2" customFormat="1" ht="16.5" customHeight="1">
      <c r="A185" s="34"/>
      <c r="B185" s="35"/>
      <c r="C185" s="200" t="s">
        <v>246</v>
      </c>
      <c r="D185" s="200" t="s">
        <v>152</v>
      </c>
      <c r="E185" s="201" t="s">
        <v>401</v>
      </c>
      <c r="F185" s="202" t="s">
        <v>402</v>
      </c>
      <c r="G185" s="203" t="s">
        <v>319</v>
      </c>
      <c r="H185" s="204">
        <v>56</v>
      </c>
      <c r="I185" s="205"/>
      <c r="J185" s="206">
        <f>ROUND(I185*H185,2)</f>
        <v>0</v>
      </c>
      <c r="K185" s="202" t="s">
        <v>156</v>
      </c>
      <c r="L185" s="39"/>
      <c r="M185" s="207" t="s">
        <v>1</v>
      </c>
      <c r="N185" s="208" t="s">
        <v>49</v>
      </c>
      <c r="O185" s="71"/>
      <c r="P185" s="209">
        <f>O185*H185</f>
        <v>0</v>
      </c>
      <c r="Q185" s="209">
        <v>0</v>
      </c>
      <c r="R185" s="209">
        <f>Q185*H185</f>
        <v>0</v>
      </c>
      <c r="S185" s="209">
        <v>0</v>
      </c>
      <c r="T185" s="210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1" t="s">
        <v>107</v>
      </c>
      <c r="AT185" s="211" t="s">
        <v>152</v>
      </c>
      <c r="AU185" s="211" t="s">
        <v>92</v>
      </c>
      <c r="AY185" s="17" t="s">
        <v>151</v>
      </c>
      <c r="BE185" s="212">
        <f>IF(N185="základní",J185,0)</f>
        <v>0</v>
      </c>
      <c r="BF185" s="212">
        <f>IF(N185="snížená",J185,0)</f>
        <v>0</v>
      </c>
      <c r="BG185" s="212">
        <f>IF(N185="zákl. přenesená",J185,0)</f>
        <v>0</v>
      </c>
      <c r="BH185" s="212">
        <f>IF(N185="sníž. přenesená",J185,0)</f>
        <v>0</v>
      </c>
      <c r="BI185" s="212">
        <f>IF(N185="nulová",J185,0)</f>
        <v>0</v>
      </c>
      <c r="BJ185" s="17" t="s">
        <v>21</v>
      </c>
      <c r="BK185" s="212">
        <f>ROUND(I185*H185,2)</f>
        <v>0</v>
      </c>
      <c r="BL185" s="17" t="s">
        <v>107</v>
      </c>
      <c r="BM185" s="211" t="s">
        <v>403</v>
      </c>
    </row>
    <row r="186" spans="1:65" s="11" customFormat="1" ht="22.8" customHeight="1">
      <c r="B186" s="186"/>
      <c r="C186" s="187"/>
      <c r="D186" s="188" t="s">
        <v>83</v>
      </c>
      <c r="E186" s="249" t="s">
        <v>122</v>
      </c>
      <c r="F186" s="249" t="s">
        <v>404</v>
      </c>
      <c r="G186" s="187"/>
      <c r="H186" s="187"/>
      <c r="I186" s="190"/>
      <c r="J186" s="250">
        <f>BK186</f>
        <v>0</v>
      </c>
      <c r="K186" s="187"/>
      <c r="L186" s="192"/>
      <c r="M186" s="193"/>
      <c r="N186" s="194"/>
      <c r="O186" s="194"/>
      <c r="P186" s="195">
        <f>SUM(P187:P192)</f>
        <v>0</v>
      </c>
      <c r="Q186" s="194"/>
      <c r="R186" s="195">
        <f>SUM(R187:R192)</f>
        <v>0</v>
      </c>
      <c r="S186" s="194"/>
      <c r="T186" s="196">
        <f>SUM(T187:T192)</f>
        <v>5</v>
      </c>
      <c r="AR186" s="197" t="s">
        <v>21</v>
      </c>
      <c r="AT186" s="198" t="s">
        <v>83</v>
      </c>
      <c r="AU186" s="198" t="s">
        <v>21</v>
      </c>
      <c r="AY186" s="197" t="s">
        <v>151</v>
      </c>
      <c r="BK186" s="199">
        <f>SUM(BK187:BK192)</f>
        <v>0</v>
      </c>
    </row>
    <row r="187" spans="1:65" s="2" customFormat="1" ht="21.75" customHeight="1">
      <c r="A187" s="34"/>
      <c r="B187" s="35"/>
      <c r="C187" s="200" t="s">
        <v>250</v>
      </c>
      <c r="D187" s="200" t="s">
        <v>152</v>
      </c>
      <c r="E187" s="201" t="s">
        <v>405</v>
      </c>
      <c r="F187" s="202" t="s">
        <v>406</v>
      </c>
      <c r="G187" s="203" t="s">
        <v>319</v>
      </c>
      <c r="H187" s="204">
        <v>250</v>
      </c>
      <c r="I187" s="205"/>
      <c r="J187" s="206">
        <f>ROUND(I187*H187,2)</f>
        <v>0</v>
      </c>
      <c r="K187" s="202" t="s">
        <v>156</v>
      </c>
      <c r="L187" s="39"/>
      <c r="M187" s="207" t="s">
        <v>1</v>
      </c>
      <c r="N187" s="208" t="s">
        <v>49</v>
      </c>
      <c r="O187" s="71"/>
      <c r="P187" s="209">
        <f>O187*H187</f>
        <v>0</v>
      </c>
      <c r="Q187" s="209">
        <v>0</v>
      </c>
      <c r="R187" s="209">
        <f>Q187*H187</f>
        <v>0</v>
      </c>
      <c r="S187" s="209">
        <v>0.02</v>
      </c>
      <c r="T187" s="210">
        <f>S187*H187</f>
        <v>5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1" t="s">
        <v>107</v>
      </c>
      <c r="AT187" s="211" t="s">
        <v>152</v>
      </c>
      <c r="AU187" s="211" t="s">
        <v>92</v>
      </c>
      <c r="AY187" s="17" t="s">
        <v>151</v>
      </c>
      <c r="BE187" s="212">
        <f>IF(N187="základní",J187,0)</f>
        <v>0</v>
      </c>
      <c r="BF187" s="212">
        <f>IF(N187="snížená",J187,0)</f>
        <v>0</v>
      </c>
      <c r="BG187" s="212">
        <f>IF(N187="zákl. přenesená",J187,0)</f>
        <v>0</v>
      </c>
      <c r="BH187" s="212">
        <f>IF(N187="sníž. přenesená",J187,0)</f>
        <v>0</v>
      </c>
      <c r="BI187" s="212">
        <f>IF(N187="nulová",J187,0)</f>
        <v>0</v>
      </c>
      <c r="BJ187" s="17" t="s">
        <v>21</v>
      </c>
      <c r="BK187" s="212">
        <f>ROUND(I187*H187,2)</f>
        <v>0</v>
      </c>
      <c r="BL187" s="17" t="s">
        <v>107</v>
      </c>
      <c r="BM187" s="211" t="s">
        <v>407</v>
      </c>
    </row>
    <row r="188" spans="1:65" s="12" customFormat="1">
      <c r="B188" s="217"/>
      <c r="C188" s="218"/>
      <c r="D188" s="213" t="s">
        <v>205</v>
      </c>
      <c r="E188" s="219" t="s">
        <v>1</v>
      </c>
      <c r="F188" s="220" t="s">
        <v>408</v>
      </c>
      <c r="G188" s="218"/>
      <c r="H188" s="221">
        <v>250</v>
      </c>
      <c r="I188" s="222"/>
      <c r="J188" s="218"/>
      <c r="K188" s="218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205</v>
      </c>
      <c r="AU188" s="227" t="s">
        <v>92</v>
      </c>
      <c r="AV188" s="12" t="s">
        <v>92</v>
      </c>
      <c r="AW188" s="12" t="s">
        <v>38</v>
      </c>
      <c r="AX188" s="12" t="s">
        <v>84</v>
      </c>
      <c r="AY188" s="227" t="s">
        <v>151</v>
      </c>
    </row>
    <row r="189" spans="1:65" s="13" customFormat="1">
      <c r="B189" s="228"/>
      <c r="C189" s="229"/>
      <c r="D189" s="213" t="s">
        <v>205</v>
      </c>
      <c r="E189" s="230" t="s">
        <v>1</v>
      </c>
      <c r="F189" s="231" t="s">
        <v>209</v>
      </c>
      <c r="G189" s="229"/>
      <c r="H189" s="232">
        <v>250</v>
      </c>
      <c r="I189" s="233"/>
      <c r="J189" s="229"/>
      <c r="K189" s="229"/>
      <c r="L189" s="234"/>
      <c r="M189" s="235"/>
      <c r="N189" s="236"/>
      <c r="O189" s="236"/>
      <c r="P189" s="236"/>
      <c r="Q189" s="236"/>
      <c r="R189" s="236"/>
      <c r="S189" s="236"/>
      <c r="T189" s="237"/>
      <c r="AT189" s="238" t="s">
        <v>205</v>
      </c>
      <c r="AU189" s="238" t="s">
        <v>92</v>
      </c>
      <c r="AV189" s="13" t="s">
        <v>107</v>
      </c>
      <c r="AW189" s="13" t="s">
        <v>38</v>
      </c>
      <c r="AX189" s="13" t="s">
        <v>21</v>
      </c>
      <c r="AY189" s="238" t="s">
        <v>151</v>
      </c>
    </row>
    <row r="190" spans="1:65" s="2" customFormat="1" ht="21.75" customHeight="1">
      <c r="A190" s="34"/>
      <c r="B190" s="35"/>
      <c r="C190" s="200" t="s">
        <v>7</v>
      </c>
      <c r="D190" s="200" t="s">
        <v>152</v>
      </c>
      <c r="E190" s="201" t="s">
        <v>409</v>
      </c>
      <c r="F190" s="202" t="s">
        <v>410</v>
      </c>
      <c r="G190" s="203" t="s">
        <v>319</v>
      </c>
      <c r="H190" s="204">
        <v>66</v>
      </c>
      <c r="I190" s="205"/>
      <c r="J190" s="206">
        <f>ROUND(I190*H190,2)</f>
        <v>0</v>
      </c>
      <c r="K190" s="202" t="s">
        <v>156</v>
      </c>
      <c r="L190" s="39"/>
      <c r="M190" s="207" t="s">
        <v>1</v>
      </c>
      <c r="N190" s="208" t="s">
        <v>49</v>
      </c>
      <c r="O190" s="71"/>
      <c r="P190" s="209">
        <f>O190*H190</f>
        <v>0</v>
      </c>
      <c r="Q190" s="209">
        <v>0</v>
      </c>
      <c r="R190" s="209">
        <f>Q190*H190</f>
        <v>0</v>
      </c>
      <c r="S190" s="209">
        <v>0</v>
      </c>
      <c r="T190" s="210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1" t="s">
        <v>107</v>
      </c>
      <c r="AT190" s="211" t="s">
        <v>152</v>
      </c>
      <c r="AU190" s="211" t="s">
        <v>92</v>
      </c>
      <c r="AY190" s="17" t="s">
        <v>151</v>
      </c>
      <c r="BE190" s="212">
        <f>IF(N190="základní",J190,0)</f>
        <v>0</v>
      </c>
      <c r="BF190" s="212">
        <f>IF(N190="snížená",J190,0)</f>
        <v>0</v>
      </c>
      <c r="BG190" s="212">
        <f>IF(N190="zákl. přenesená",J190,0)</f>
        <v>0</v>
      </c>
      <c r="BH190" s="212">
        <f>IF(N190="sníž. přenesená",J190,0)</f>
        <v>0</v>
      </c>
      <c r="BI190" s="212">
        <f>IF(N190="nulová",J190,0)</f>
        <v>0</v>
      </c>
      <c r="BJ190" s="17" t="s">
        <v>21</v>
      </c>
      <c r="BK190" s="212">
        <f>ROUND(I190*H190,2)</f>
        <v>0</v>
      </c>
      <c r="BL190" s="17" t="s">
        <v>107</v>
      </c>
      <c r="BM190" s="211" t="s">
        <v>411</v>
      </c>
    </row>
    <row r="191" spans="1:65" s="12" customFormat="1" ht="20.399999999999999">
      <c r="B191" s="217"/>
      <c r="C191" s="218"/>
      <c r="D191" s="213" t="s">
        <v>205</v>
      </c>
      <c r="E191" s="219" t="s">
        <v>1</v>
      </c>
      <c r="F191" s="220" t="s">
        <v>412</v>
      </c>
      <c r="G191" s="218"/>
      <c r="H191" s="221">
        <v>66</v>
      </c>
      <c r="I191" s="222"/>
      <c r="J191" s="218"/>
      <c r="K191" s="218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205</v>
      </c>
      <c r="AU191" s="227" t="s">
        <v>92</v>
      </c>
      <c r="AV191" s="12" t="s">
        <v>92</v>
      </c>
      <c r="AW191" s="12" t="s">
        <v>38</v>
      </c>
      <c r="AX191" s="12" t="s">
        <v>84</v>
      </c>
      <c r="AY191" s="227" t="s">
        <v>151</v>
      </c>
    </row>
    <row r="192" spans="1:65" s="13" customFormat="1">
      <c r="B192" s="228"/>
      <c r="C192" s="229"/>
      <c r="D192" s="213" t="s">
        <v>205</v>
      </c>
      <c r="E192" s="230" t="s">
        <v>1</v>
      </c>
      <c r="F192" s="231" t="s">
        <v>209</v>
      </c>
      <c r="G192" s="229"/>
      <c r="H192" s="232">
        <v>66</v>
      </c>
      <c r="I192" s="233"/>
      <c r="J192" s="229"/>
      <c r="K192" s="229"/>
      <c r="L192" s="234"/>
      <c r="M192" s="235"/>
      <c r="N192" s="236"/>
      <c r="O192" s="236"/>
      <c r="P192" s="236"/>
      <c r="Q192" s="236"/>
      <c r="R192" s="236"/>
      <c r="S192" s="236"/>
      <c r="T192" s="237"/>
      <c r="AT192" s="238" t="s">
        <v>205</v>
      </c>
      <c r="AU192" s="238" t="s">
        <v>92</v>
      </c>
      <c r="AV192" s="13" t="s">
        <v>107</v>
      </c>
      <c r="AW192" s="13" t="s">
        <v>38</v>
      </c>
      <c r="AX192" s="13" t="s">
        <v>21</v>
      </c>
      <c r="AY192" s="238" t="s">
        <v>151</v>
      </c>
    </row>
    <row r="193" spans="1:65" s="11" customFormat="1" ht="22.8" customHeight="1">
      <c r="B193" s="186"/>
      <c r="C193" s="187"/>
      <c r="D193" s="188" t="s">
        <v>83</v>
      </c>
      <c r="E193" s="249" t="s">
        <v>413</v>
      </c>
      <c r="F193" s="249" t="s">
        <v>414</v>
      </c>
      <c r="G193" s="187"/>
      <c r="H193" s="187"/>
      <c r="I193" s="190"/>
      <c r="J193" s="250">
        <f>BK193</f>
        <v>0</v>
      </c>
      <c r="K193" s="187"/>
      <c r="L193" s="192"/>
      <c r="M193" s="193"/>
      <c r="N193" s="194"/>
      <c r="O193" s="194"/>
      <c r="P193" s="195">
        <f>SUM(P194:P256)</f>
        <v>0</v>
      </c>
      <c r="Q193" s="194"/>
      <c r="R193" s="195">
        <f>SUM(R194:R256)</f>
        <v>0</v>
      </c>
      <c r="S193" s="194"/>
      <c r="T193" s="196">
        <f>SUM(T194:T256)</f>
        <v>0</v>
      </c>
      <c r="AR193" s="197" t="s">
        <v>21</v>
      </c>
      <c r="AT193" s="198" t="s">
        <v>83</v>
      </c>
      <c r="AU193" s="198" t="s">
        <v>21</v>
      </c>
      <c r="AY193" s="197" t="s">
        <v>151</v>
      </c>
      <c r="BK193" s="199">
        <f>SUM(BK194:BK256)</f>
        <v>0</v>
      </c>
    </row>
    <row r="194" spans="1:65" s="2" customFormat="1" ht="16.5" customHeight="1">
      <c r="A194" s="34"/>
      <c r="B194" s="35"/>
      <c r="C194" s="200" t="s">
        <v>258</v>
      </c>
      <c r="D194" s="200" t="s">
        <v>152</v>
      </c>
      <c r="E194" s="201" t="s">
        <v>415</v>
      </c>
      <c r="F194" s="202" t="s">
        <v>416</v>
      </c>
      <c r="G194" s="203" t="s">
        <v>394</v>
      </c>
      <c r="H194" s="204">
        <v>479.56</v>
      </c>
      <c r="I194" s="205"/>
      <c r="J194" s="206">
        <f>ROUND(I194*H194,2)</f>
        <v>0</v>
      </c>
      <c r="K194" s="202" t="s">
        <v>156</v>
      </c>
      <c r="L194" s="39"/>
      <c r="M194" s="207" t="s">
        <v>1</v>
      </c>
      <c r="N194" s="208" t="s">
        <v>49</v>
      </c>
      <c r="O194" s="71"/>
      <c r="P194" s="209">
        <f>O194*H194</f>
        <v>0</v>
      </c>
      <c r="Q194" s="209">
        <v>0</v>
      </c>
      <c r="R194" s="209">
        <f>Q194*H194</f>
        <v>0</v>
      </c>
      <c r="S194" s="209">
        <v>0</v>
      </c>
      <c r="T194" s="210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1" t="s">
        <v>107</v>
      </c>
      <c r="AT194" s="211" t="s">
        <v>152</v>
      </c>
      <c r="AU194" s="211" t="s">
        <v>92</v>
      </c>
      <c r="AY194" s="17" t="s">
        <v>151</v>
      </c>
      <c r="BE194" s="212">
        <f>IF(N194="základní",J194,0)</f>
        <v>0</v>
      </c>
      <c r="BF194" s="212">
        <f>IF(N194="snížená",J194,0)</f>
        <v>0</v>
      </c>
      <c r="BG194" s="212">
        <f>IF(N194="zákl. přenesená",J194,0)</f>
        <v>0</v>
      </c>
      <c r="BH194" s="212">
        <f>IF(N194="sníž. přenesená",J194,0)</f>
        <v>0</v>
      </c>
      <c r="BI194" s="212">
        <f>IF(N194="nulová",J194,0)</f>
        <v>0</v>
      </c>
      <c r="BJ194" s="17" t="s">
        <v>21</v>
      </c>
      <c r="BK194" s="212">
        <f>ROUND(I194*H194,2)</f>
        <v>0</v>
      </c>
      <c r="BL194" s="17" t="s">
        <v>107</v>
      </c>
      <c r="BM194" s="211" t="s">
        <v>417</v>
      </c>
    </row>
    <row r="195" spans="1:65" s="12" customFormat="1" ht="20.399999999999999">
      <c r="B195" s="217"/>
      <c r="C195" s="218"/>
      <c r="D195" s="213" t="s">
        <v>205</v>
      </c>
      <c r="E195" s="219" t="s">
        <v>1</v>
      </c>
      <c r="F195" s="220" t="s">
        <v>418</v>
      </c>
      <c r="G195" s="218"/>
      <c r="H195" s="221">
        <v>147.11000000000001</v>
      </c>
      <c r="I195" s="222"/>
      <c r="J195" s="218"/>
      <c r="K195" s="218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205</v>
      </c>
      <c r="AU195" s="227" t="s">
        <v>92</v>
      </c>
      <c r="AV195" s="12" t="s">
        <v>92</v>
      </c>
      <c r="AW195" s="12" t="s">
        <v>38</v>
      </c>
      <c r="AX195" s="12" t="s">
        <v>84</v>
      </c>
      <c r="AY195" s="227" t="s">
        <v>151</v>
      </c>
    </row>
    <row r="196" spans="1:65" s="12" customFormat="1" ht="20.399999999999999">
      <c r="B196" s="217"/>
      <c r="C196" s="218"/>
      <c r="D196" s="213" t="s">
        <v>205</v>
      </c>
      <c r="E196" s="219" t="s">
        <v>1</v>
      </c>
      <c r="F196" s="220" t="s">
        <v>419</v>
      </c>
      <c r="G196" s="218"/>
      <c r="H196" s="221">
        <v>268.8</v>
      </c>
      <c r="I196" s="222"/>
      <c r="J196" s="218"/>
      <c r="K196" s="218"/>
      <c r="L196" s="223"/>
      <c r="M196" s="224"/>
      <c r="N196" s="225"/>
      <c r="O196" s="225"/>
      <c r="P196" s="225"/>
      <c r="Q196" s="225"/>
      <c r="R196" s="225"/>
      <c r="S196" s="225"/>
      <c r="T196" s="226"/>
      <c r="AT196" s="227" t="s">
        <v>205</v>
      </c>
      <c r="AU196" s="227" t="s">
        <v>92</v>
      </c>
      <c r="AV196" s="12" t="s">
        <v>92</v>
      </c>
      <c r="AW196" s="12" t="s">
        <v>38</v>
      </c>
      <c r="AX196" s="12" t="s">
        <v>84</v>
      </c>
      <c r="AY196" s="227" t="s">
        <v>151</v>
      </c>
    </row>
    <row r="197" spans="1:65" s="12" customFormat="1" ht="20.399999999999999">
      <c r="B197" s="217"/>
      <c r="C197" s="218"/>
      <c r="D197" s="213" t="s">
        <v>205</v>
      </c>
      <c r="E197" s="219" t="s">
        <v>1</v>
      </c>
      <c r="F197" s="220" t="s">
        <v>420</v>
      </c>
      <c r="G197" s="218"/>
      <c r="H197" s="221">
        <v>32.9</v>
      </c>
      <c r="I197" s="222"/>
      <c r="J197" s="218"/>
      <c r="K197" s="218"/>
      <c r="L197" s="223"/>
      <c r="M197" s="224"/>
      <c r="N197" s="225"/>
      <c r="O197" s="225"/>
      <c r="P197" s="225"/>
      <c r="Q197" s="225"/>
      <c r="R197" s="225"/>
      <c r="S197" s="225"/>
      <c r="T197" s="226"/>
      <c r="AT197" s="227" t="s">
        <v>205</v>
      </c>
      <c r="AU197" s="227" t="s">
        <v>92</v>
      </c>
      <c r="AV197" s="12" t="s">
        <v>92</v>
      </c>
      <c r="AW197" s="12" t="s">
        <v>38</v>
      </c>
      <c r="AX197" s="12" t="s">
        <v>84</v>
      </c>
      <c r="AY197" s="227" t="s">
        <v>151</v>
      </c>
    </row>
    <row r="198" spans="1:65" s="12" customFormat="1">
      <c r="B198" s="217"/>
      <c r="C198" s="218"/>
      <c r="D198" s="213" t="s">
        <v>205</v>
      </c>
      <c r="E198" s="219" t="s">
        <v>1</v>
      </c>
      <c r="F198" s="220" t="s">
        <v>421</v>
      </c>
      <c r="G198" s="218"/>
      <c r="H198" s="221">
        <v>25.75</v>
      </c>
      <c r="I198" s="222"/>
      <c r="J198" s="218"/>
      <c r="K198" s="218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205</v>
      </c>
      <c r="AU198" s="227" t="s">
        <v>92</v>
      </c>
      <c r="AV198" s="12" t="s">
        <v>92</v>
      </c>
      <c r="AW198" s="12" t="s">
        <v>38</v>
      </c>
      <c r="AX198" s="12" t="s">
        <v>84</v>
      </c>
      <c r="AY198" s="227" t="s">
        <v>151</v>
      </c>
    </row>
    <row r="199" spans="1:65" s="12" customFormat="1">
      <c r="B199" s="217"/>
      <c r="C199" s="218"/>
      <c r="D199" s="213" t="s">
        <v>205</v>
      </c>
      <c r="E199" s="219" t="s">
        <v>1</v>
      </c>
      <c r="F199" s="220" t="s">
        <v>422</v>
      </c>
      <c r="G199" s="218"/>
      <c r="H199" s="221">
        <v>5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205</v>
      </c>
      <c r="AU199" s="227" t="s">
        <v>92</v>
      </c>
      <c r="AV199" s="12" t="s">
        <v>92</v>
      </c>
      <c r="AW199" s="12" t="s">
        <v>38</v>
      </c>
      <c r="AX199" s="12" t="s">
        <v>84</v>
      </c>
      <c r="AY199" s="227" t="s">
        <v>151</v>
      </c>
    </row>
    <row r="200" spans="1:65" s="13" customFormat="1">
      <c r="B200" s="228"/>
      <c r="C200" s="229"/>
      <c r="D200" s="213" t="s">
        <v>205</v>
      </c>
      <c r="E200" s="230" t="s">
        <v>1</v>
      </c>
      <c r="F200" s="231" t="s">
        <v>209</v>
      </c>
      <c r="G200" s="229"/>
      <c r="H200" s="232">
        <v>479.56</v>
      </c>
      <c r="I200" s="233"/>
      <c r="J200" s="229"/>
      <c r="K200" s="229"/>
      <c r="L200" s="234"/>
      <c r="M200" s="235"/>
      <c r="N200" s="236"/>
      <c r="O200" s="236"/>
      <c r="P200" s="236"/>
      <c r="Q200" s="236"/>
      <c r="R200" s="236"/>
      <c r="S200" s="236"/>
      <c r="T200" s="237"/>
      <c r="AT200" s="238" t="s">
        <v>205</v>
      </c>
      <c r="AU200" s="238" t="s">
        <v>92</v>
      </c>
      <c r="AV200" s="13" t="s">
        <v>107</v>
      </c>
      <c r="AW200" s="13" t="s">
        <v>38</v>
      </c>
      <c r="AX200" s="13" t="s">
        <v>21</v>
      </c>
      <c r="AY200" s="238" t="s">
        <v>151</v>
      </c>
    </row>
    <row r="201" spans="1:65" s="2" customFormat="1" ht="21.75" customHeight="1">
      <c r="A201" s="34"/>
      <c r="B201" s="35"/>
      <c r="C201" s="200" t="s">
        <v>262</v>
      </c>
      <c r="D201" s="200" t="s">
        <v>152</v>
      </c>
      <c r="E201" s="201" t="s">
        <v>423</v>
      </c>
      <c r="F201" s="202" t="s">
        <v>424</v>
      </c>
      <c r="G201" s="203" t="s">
        <v>394</v>
      </c>
      <c r="H201" s="204">
        <v>6713.84</v>
      </c>
      <c r="I201" s="205"/>
      <c r="J201" s="206">
        <f>ROUND(I201*H201,2)</f>
        <v>0</v>
      </c>
      <c r="K201" s="202" t="s">
        <v>156</v>
      </c>
      <c r="L201" s="39"/>
      <c r="M201" s="207" t="s">
        <v>1</v>
      </c>
      <c r="N201" s="208" t="s">
        <v>49</v>
      </c>
      <c r="O201" s="71"/>
      <c r="P201" s="209">
        <f>O201*H201</f>
        <v>0</v>
      </c>
      <c r="Q201" s="209">
        <v>0</v>
      </c>
      <c r="R201" s="209">
        <f>Q201*H201</f>
        <v>0</v>
      </c>
      <c r="S201" s="209">
        <v>0</v>
      </c>
      <c r="T201" s="210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1" t="s">
        <v>107</v>
      </c>
      <c r="AT201" s="211" t="s">
        <v>152</v>
      </c>
      <c r="AU201" s="211" t="s">
        <v>92</v>
      </c>
      <c r="AY201" s="17" t="s">
        <v>151</v>
      </c>
      <c r="BE201" s="212">
        <f>IF(N201="základní",J201,0)</f>
        <v>0</v>
      </c>
      <c r="BF201" s="212">
        <f>IF(N201="snížená",J201,0)</f>
        <v>0</v>
      </c>
      <c r="BG201" s="212">
        <f>IF(N201="zákl. přenesená",J201,0)</f>
        <v>0</v>
      </c>
      <c r="BH201" s="212">
        <f>IF(N201="sníž. přenesená",J201,0)</f>
        <v>0</v>
      </c>
      <c r="BI201" s="212">
        <f>IF(N201="nulová",J201,0)</f>
        <v>0</v>
      </c>
      <c r="BJ201" s="17" t="s">
        <v>21</v>
      </c>
      <c r="BK201" s="212">
        <f>ROUND(I201*H201,2)</f>
        <v>0</v>
      </c>
      <c r="BL201" s="17" t="s">
        <v>107</v>
      </c>
      <c r="BM201" s="211" t="s">
        <v>425</v>
      </c>
    </row>
    <row r="202" spans="1:65" s="15" customFormat="1">
      <c r="B202" s="251"/>
      <c r="C202" s="252"/>
      <c r="D202" s="213" t="s">
        <v>205</v>
      </c>
      <c r="E202" s="253" t="s">
        <v>1</v>
      </c>
      <c r="F202" s="254" t="s">
        <v>390</v>
      </c>
      <c r="G202" s="252"/>
      <c r="H202" s="253" t="s">
        <v>1</v>
      </c>
      <c r="I202" s="255"/>
      <c r="J202" s="252"/>
      <c r="K202" s="252"/>
      <c r="L202" s="256"/>
      <c r="M202" s="257"/>
      <c r="N202" s="258"/>
      <c r="O202" s="258"/>
      <c r="P202" s="258"/>
      <c r="Q202" s="258"/>
      <c r="R202" s="258"/>
      <c r="S202" s="258"/>
      <c r="T202" s="259"/>
      <c r="AT202" s="260" t="s">
        <v>205</v>
      </c>
      <c r="AU202" s="260" t="s">
        <v>92</v>
      </c>
      <c r="AV202" s="15" t="s">
        <v>21</v>
      </c>
      <c r="AW202" s="15" t="s">
        <v>38</v>
      </c>
      <c r="AX202" s="15" t="s">
        <v>84</v>
      </c>
      <c r="AY202" s="260" t="s">
        <v>151</v>
      </c>
    </row>
    <row r="203" spans="1:65" s="12" customFormat="1" ht="20.399999999999999">
      <c r="B203" s="217"/>
      <c r="C203" s="218"/>
      <c r="D203" s="213" t="s">
        <v>205</v>
      </c>
      <c r="E203" s="219" t="s">
        <v>1</v>
      </c>
      <c r="F203" s="220" t="s">
        <v>426</v>
      </c>
      <c r="G203" s="218"/>
      <c r="H203" s="221">
        <v>2059.54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205</v>
      </c>
      <c r="AU203" s="227" t="s">
        <v>92</v>
      </c>
      <c r="AV203" s="12" t="s">
        <v>92</v>
      </c>
      <c r="AW203" s="12" t="s">
        <v>38</v>
      </c>
      <c r="AX203" s="12" t="s">
        <v>84</v>
      </c>
      <c r="AY203" s="227" t="s">
        <v>151</v>
      </c>
    </row>
    <row r="204" spans="1:65" s="12" customFormat="1" ht="20.399999999999999">
      <c r="B204" s="217"/>
      <c r="C204" s="218"/>
      <c r="D204" s="213" t="s">
        <v>205</v>
      </c>
      <c r="E204" s="219" t="s">
        <v>1</v>
      </c>
      <c r="F204" s="220" t="s">
        <v>427</v>
      </c>
      <c r="G204" s="218"/>
      <c r="H204" s="221">
        <v>3763.2</v>
      </c>
      <c r="I204" s="222"/>
      <c r="J204" s="218"/>
      <c r="K204" s="218"/>
      <c r="L204" s="223"/>
      <c r="M204" s="224"/>
      <c r="N204" s="225"/>
      <c r="O204" s="225"/>
      <c r="P204" s="225"/>
      <c r="Q204" s="225"/>
      <c r="R204" s="225"/>
      <c r="S204" s="225"/>
      <c r="T204" s="226"/>
      <c r="AT204" s="227" t="s">
        <v>205</v>
      </c>
      <c r="AU204" s="227" t="s">
        <v>92</v>
      </c>
      <c r="AV204" s="12" t="s">
        <v>92</v>
      </c>
      <c r="AW204" s="12" t="s">
        <v>38</v>
      </c>
      <c r="AX204" s="12" t="s">
        <v>84</v>
      </c>
      <c r="AY204" s="227" t="s">
        <v>151</v>
      </c>
    </row>
    <row r="205" spans="1:65" s="12" customFormat="1" ht="20.399999999999999">
      <c r="B205" s="217"/>
      <c r="C205" s="218"/>
      <c r="D205" s="213" t="s">
        <v>205</v>
      </c>
      <c r="E205" s="219" t="s">
        <v>1</v>
      </c>
      <c r="F205" s="220" t="s">
        <v>428</v>
      </c>
      <c r="G205" s="218"/>
      <c r="H205" s="221">
        <v>460.6</v>
      </c>
      <c r="I205" s="222"/>
      <c r="J205" s="218"/>
      <c r="K205" s="218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205</v>
      </c>
      <c r="AU205" s="227" t="s">
        <v>92</v>
      </c>
      <c r="AV205" s="12" t="s">
        <v>92</v>
      </c>
      <c r="AW205" s="12" t="s">
        <v>38</v>
      </c>
      <c r="AX205" s="12" t="s">
        <v>84</v>
      </c>
      <c r="AY205" s="227" t="s">
        <v>151</v>
      </c>
    </row>
    <row r="206" spans="1:65" s="12" customFormat="1">
      <c r="B206" s="217"/>
      <c r="C206" s="218"/>
      <c r="D206" s="213" t="s">
        <v>205</v>
      </c>
      <c r="E206" s="219" t="s">
        <v>1</v>
      </c>
      <c r="F206" s="220" t="s">
        <v>429</v>
      </c>
      <c r="G206" s="218"/>
      <c r="H206" s="221">
        <v>70</v>
      </c>
      <c r="I206" s="222"/>
      <c r="J206" s="218"/>
      <c r="K206" s="218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205</v>
      </c>
      <c r="AU206" s="227" t="s">
        <v>92</v>
      </c>
      <c r="AV206" s="12" t="s">
        <v>92</v>
      </c>
      <c r="AW206" s="12" t="s">
        <v>38</v>
      </c>
      <c r="AX206" s="12" t="s">
        <v>84</v>
      </c>
      <c r="AY206" s="227" t="s">
        <v>151</v>
      </c>
    </row>
    <row r="207" spans="1:65" s="15" customFormat="1" ht="20.399999999999999">
      <c r="B207" s="251"/>
      <c r="C207" s="252"/>
      <c r="D207" s="213" t="s">
        <v>205</v>
      </c>
      <c r="E207" s="253" t="s">
        <v>1</v>
      </c>
      <c r="F207" s="254" t="s">
        <v>430</v>
      </c>
      <c r="G207" s="252"/>
      <c r="H207" s="253" t="s">
        <v>1</v>
      </c>
      <c r="I207" s="255"/>
      <c r="J207" s="252"/>
      <c r="K207" s="252"/>
      <c r="L207" s="256"/>
      <c r="M207" s="257"/>
      <c r="N207" s="258"/>
      <c r="O207" s="258"/>
      <c r="P207" s="258"/>
      <c r="Q207" s="258"/>
      <c r="R207" s="258"/>
      <c r="S207" s="258"/>
      <c r="T207" s="259"/>
      <c r="AT207" s="260" t="s">
        <v>205</v>
      </c>
      <c r="AU207" s="260" t="s">
        <v>92</v>
      </c>
      <c r="AV207" s="15" t="s">
        <v>21</v>
      </c>
      <c r="AW207" s="15" t="s">
        <v>38</v>
      </c>
      <c r="AX207" s="15" t="s">
        <v>84</v>
      </c>
      <c r="AY207" s="260" t="s">
        <v>151</v>
      </c>
    </row>
    <row r="208" spans="1:65" s="12" customFormat="1">
      <c r="B208" s="217"/>
      <c r="C208" s="218"/>
      <c r="D208" s="213" t="s">
        <v>205</v>
      </c>
      <c r="E208" s="219" t="s">
        <v>1</v>
      </c>
      <c r="F208" s="220" t="s">
        <v>431</v>
      </c>
      <c r="G208" s="218"/>
      <c r="H208" s="221">
        <v>360.5</v>
      </c>
      <c r="I208" s="222"/>
      <c r="J208" s="218"/>
      <c r="K208" s="218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205</v>
      </c>
      <c r="AU208" s="227" t="s">
        <v>92</v>
      </c>
      <c r="AV208" s="12" t="s">
        <v>92</v>
      </c>
      <c r="AW208" s="12" t="s">
        <v>38</v>
      </c>
      <c r="AX208" s="12" t="s">
        <v>84</v>
      </c>
      <c r="AY208" s="227" t="s">
        <v>151</v>
      </c>
    </row>
    <row r="209" spans="1:65" s="13" customFormat="1">
      <c r="B209" s="228"/>
      <c r="C209" s="229"/>
      <c r="D209" s="213" t="s">
        <v>205</v>
      </c>
      <c r="E209" s="230" t="s">
        <v>1</v>
      </c>
      <c r="F209" s="231" t="s">
        <v>209</v>
      </c>
      <c r="G209" s="229"/>
      <c r="H209" s="232">
        <v>6713.84</v>
      </c>
      <c r="I209" s="233"/>
      <c r="J209" s="229"/>
      <c r="K209" s="229"/>
      <c r="L209" s="234"/>
      <c r="M209" s="235"/>
      <c r="N209" s="236"/>
      <c r="O209" s="236"/>
      <c r="P209" s="236"/>
      <c r="Q209" s="236"/>
      <c r="R209" s="236"/>
      <c r="S209" s="236"/>
      <c r="T209" s="237"/>
      <c r="AT209" s="238" t="s">
        <v>205</v>
      </c>
      <c r="AU209" s="238" t="s">
        <v>92</v>
      </c>
      <c r="AV209" s="13" t="s">
        <v>107</v>
      </c>
      <c r="AW209" s="13" t="s">
        <v>38</v>
      </c>
      <c r="AX209" s="13" t="s">
        <v>21</v>
      </c>
      <c r="AY209" s="238" t="s">
        <v>151</v>
      </c>
    </row>
    <row r="210" spans="1:65" s="2" customFormat="1" ht="16.5" customHeight="1">
      <c r="A210" s="34"/>
      <c r="B210" s="35"/>
      <c r="C210" s="200" t="s">
        <v>267</v>
      </c>
      <c r="D210" s="200" t="s">
        <v>152</v>
      </c>
      <c r="E210" s="201" t="s">
        <v>432</v>
      </c>
      <c r="F210" s="202" t="s">
        <v>433</v>
      </c>
      <c r="G210" s="203" t="s">
        <v>394</v>
      </c>
      <c r="H210" s="204">
        <v>221.53200000000001</v>
      </c>
      <c r="I210" s="205"/>
      <c r="J210" s="206">
        <f>ROUND(I210*H210,2)</f>
        <v>0</v>
      </c>
      <c r="K210" s="202" t="s">
        <v>156</v>
      </c>
      <c r="L210" s="39"/>
      <c r="M210" s="207" t="s">
        <v>1</v>
      </c>
      <c r="N210" s="208" t="s">
        <v>49</v>
      </c>
      <c r="O210" s="71"/>
      <c r="P210" s="209">
        <f>O210*H210</f>
        <v>0</v>
      </c>
      <c r="Q210" s="209">
        <v>0</v>
      </c>
      <c r="R210" s="209">
        <f>Q210*H210</f>
        <v>0</v>
      </c>
      <c r="S210" s="209">
        <v>0</v>
      </c>
      <c r="T210" s="210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11" t="s">
        <v>107</v>
      </c>
      <c r="AT210" s="211" t="s">
        <v>152</v>
      </c>
      <c r="AU210" s="211" t="s">
        <v>92</v>
      </c>
      <c r="AY210" s="17" t="s">
        <v>151</v>
      </c>
      <c r="BE210" s="212">
        <f>IF(N210="základní",J210,0)</f>
        <v>0</v>
      </c>
      <c r="BF210" s="212">
        <f>IF(N210="snížená",J210,0)</f>
        <v>0</v>
      </c>
      <c r="BG210" s="212">
        <f>IF(N210="zákl. přenesená",J210,0)</f>
        <v>0</v>
      </c>
      <c r="BH210" s="212">
        <f>IF(N210="sníž. přenesená",J210,0)</f>
        <v>0</v>
      </c>
      <c r="BI210" s="212">
        <f>IF(N210="nulová",J210,0)</f>
        <v>0</v>
      </c>
      <c r="BJ210" s="17" t="s">
        <v>21</v>
      </c>
      <c r="BK210" s="212">
        <f>ROUND(I210*H210,2)</f>
        <v>0</v>
      </c>
      <c r="BL210" s="17" t="s">
        <v>107</v>
      </c>
      <c r="BM210" s="211" t="s">
        <v>434</v>
      </c>
    </row>
    <row r="211" spans="1:65" s="12" customFormat="1">
      <c r="B211" s="217"/>
      <c r="C211" s="218"/>
      <c r="D211" s="213" t="s">
        <v>205</v>
      </c>
      <c r="E211" s="219" t="s">
        <v>1</v>
      </c>
      <c r="F211" s="220" t="s">
        <v>435</v>
      </c>
      <c r="G211" s="218"/>
      <c r="H211" s="221">
        <v>134.65199999999999</v>
      </c>
      <c r="I211" s="222"/>
      <c r="J211" s="218"/>
      <c r="K211" s="218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205</v>
      </c>
      <c r="AU211" s="227" t="s">
        <v>92</v>
      </c>
      <c r="AV211" s="12" t="s">
        <v>92</v>
      </c>
      <c r="AW211" s="12" t="s">
        <v>38</v>
      </c>
      <c r="AX211" s="12" t="s">
        <v>84</v>
      </c>
      <c r="AY211" s="227" t="s">
        <v>151</v>
      </c>
    </row>
    <row r="212" spans="1:65" s="12" customFormat="1" ht="20.399999999999999">
      <c r="B212" s="217"/>
      <c r="C212" s="218"/>
      <c r="D212" s="213" t="s">
        <v>205</v>
      </c>
      <c r="E212" s="219" t="s">
        <v>1</v>
      </c>
      <c r="F212" s="220" t="s">
        <v>436</v>
      </c>
      <c r="G212" s="218"/>
      <c r="H212" s="221">
        <v>86.88</v>
      </c>
      <c r="I212" s="222"/>
      <c r="J212" s="218"/>
      <c r="K212" s="218"/>
      <c r="L212" s="223"/>
      <c r="M212" s="224"/>
      <c r="N212" s="225"/>
      <c r="O212" s="225"/>
      <c r="P212" s="225"/>
      <c r="Q212" s="225"/>
      <c r="R212" s="225"/>
      <c r="S212" s="225"/>
      <c r="T212" s="226"/>
      <c r="AT212" s="227" t="s">
        <v>205</v>
      </c>
      <c r="AU212" s="227" t="s">
        <v>92</v>
      </c>
      <c r="AV212" s="12" t="s">
        <v>92</v>
      </c>
      <c r="AW212" s="12" t="s">
        <v>38</v>
      </c>
      <c r="AX212" s="12" t="s">
        <v>84</v>
      </c>
      <c r="AY212" s="227" t="s">
        <v>151</v>
      </c>
    </row>
    <row r="213" spans="1:65" s="13" customFormat="1">
      <c r="B213" s="228"/>
      <c r="C213" s="229"/>
      <c r="D213" s="213" t="s">
        <v>205</v>
      </c>
      <c r="E213" s="230" t="s">
        <v>1</v>
      </c>
      <c r="F213" s="231" t="s">
        <v>209</v>
      </c>
      <c r="G213" s="229"/>
      <c r="H213" s="232">
        <v>221.53199999999998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AT213" s="238" t="s">
        <v>205</v>
      </c>
      <c r="AU213" s="238" t="s">
        <v>92</v>
      </c>
      <c r="AV213" s="13" t="s">
        <v>107</v>
      </c>
      <c r="AW213" s="13" t="s">
        <v>38</v>
      </c>
      <c r="AX213" s="13" t="s">
        <v>21</v>
      </c>
      <c r="AY213" s="238" t="s">
        <v>151</v>
      </c>
    </row>
    <row r="214" spans="1:65" s="2" customFormat="1" ht="21.75" customHeight="1">
      <c r="A214" s="34"/>
      <c r="B214" s="35"/>
      <c r="C214" s="200" t="s">
        <v>272</v>
      </c>
      <c r="D214" s="200" t="s">
        <v>152</v>
      </c>
      <c r="E214" s="201" t="s">
        <v>437</v>
      </c>
      <c r="F214" s="202" t="s">
        <v>438</v>
      </c>
      <c r="G214" s="203" t="s">
        <v>394</v>
      </c>
      <c r="H214" s="204">
        <v>3101.1680000000001</v>
      </c>
      <c r="I214" s="205"/>
      <c r="J214" s="206">
        <f>ROUND(I214*H214,2)</f>
        <v>0</v>
      </c>
      <c r="K214" s="202" t="s">
        <v>156</v>
      </c>
      <c r="L214" s="39"/>
      <c r="M214" s="207" t="s">
        <v>1</v>
      </c>
      <c r="N214" s="208" t="s">
        <v>49</v>
      </c>
      <c r="O214" s="71"/>
      <c r="P214" s="209">
        <f>O214*H214</f>
        <v>0</v>
      </c>
      <c r="Q214" s="209">
        <v>0</v>
      </c>
      <c r="R214" s="209">
        <f>Q214*H214</f>
        <v>0</v>
      </c>
      <c r="S214" s="209">
        <v>0</v>
      </c>
      <c r="T214" s="210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11" t="s">
        <v>107</v>
      </c>
      <c r="AT214" s="211" t="s">
        <v>152</v>
      </c>
      <c r="AU214" s="211" t="s">
        <v>92</v>
      </c>
      <c r="AY214" s="17" t="s">
        <v>151</v>
      </c>
      <c r="BE214" s="212">
        <f>IF(N214="základní",J214,0)</f>
        <v>0</v>
      </c>
      <c r="BF214" s="212">
        <f>IF(N214="snížená",J214,0)</f>
        <v>0</v>
      </c>
      <c r="BG214" s="212">
        <f>IF(N214="zákl. přenesená",J214,0)</f>
        <v>0</v>
      </c>
      <c r="BH214" s="212">
        <f>IF(N214="sníž. přenesená",J214,0)</f>
        <v>0</v>
      </c>
      <c r="BI214" s="212">
        <f>IF(N214="nulová",J214,0)</f>
        <v>0</v>
      </c>
      <c r="BJ214" s="17" t="s">
        <v>21</v>
      </c>
      <c r="BK214" s="212">
        <f>ROUND(I214*H214,2)</f>
        <v>0</v>
      </c>
      <c r="BL214" s="17" t="s">
        <v>107</v>
      </c>
      <c r="BM214" s="211" t="s">
        <v>439</v>
      </c>
    </row>
    <row r="215" spans="1:65" s="15" customFormat="1">
      <c r="B215" s="251"/>
      <c r="C215" s="252"/>
      <c r="D215" s="213" t="s">
        <v>205</v>
      </c>
      <c r="E215" s="253" t="s">
        <v>1</v>
      </c>
      <c r="F215" s="254" t="s">
        <v>390</v>
      </c>
      <c r="G215" s="252"/>
      <c r="H215" s="253" t="s">
        <v>1</v>
      </c>
      <c r="I215" s="255"/>
      <c r="J215" s="252"/>
      <c r="K215" s="252"/>
      <c r="L215" s="256"/>
      <c r="M215" s="257"/>
      <c r="N215" s="258"/>
      <c r="O215" s="258"/>
      <c r="P215" s="258"/>
      <c r="Q215" s="258"/>
      <c r="R215" s="258"/>
      <c r="S215" s="258"/>
      <c r="T215" s="259"/>
      <c r="AT215" s="260" t="s">
        <v>205</v>
      </c>
      <c r="AU215" s="260" t="s">
        <v>92</v>
      </c>
      <c r="AV215" s="15" t="s">
        <v>21</v>
      </c>
      <c r="AW215" s="15" t="s">
        <v>38</v>
      </c>
      <c r="AX215" s="15" t="s">
        <v>84</v>
      </c>
      <c r="AY215" s="260" t="s">
        <v>151</v>
      </c>
    </row>
    <row r="216" spans="1:65" s="12" customFormat="1">
      <c r="B216" s="217"/>
      <c r="C216" s="218"/>
      <c r="D216" s="213" t="s">
        <v>205</v>
      </c>
      <c r="E216" s="219" t="s">
        <v>1</v>
      </c>
      <c r="F216" s="220" t="s">
        <v>440</v>
      </c>
      <c r="G216" s="218"/>
      <c r="H216" s="221">
        <v>1884.848</v>
      </c>
      <c r="I216" s="222"/>
      <c r="J216" s="218"/>
      <c r="K216" s="218"/>
      <c r="L216" s="223"/>
      <c r="M216" s="224"/>
      <c r="N216" s="225"/>
      <c r="O216" s="225"/>
      <c r="P216" s="225"/>
      <c r="Q216" s="225"/>
      <c r="R216" s="225"/>
      <c r="S216" s="225"/>
      <c r="T216" s="226"/>
      <c r="AT216" s="227" t="s">
        <v>205</v>
      </c>
      <c r="AU216" s="227" t="s">
        <v>92</v>
      </c>
      <c r="AV216" s="12" t="s">
        <v>92</v>
      </c>
      <c r="AW216" s="12" t="s">
        <v>38</v>
      </c>
      <c r="AX216" s="12" t="s">
        <v>84</v>
      </c>
      <c r="AY216" s="227" t="s">
        <v>151</v>
      </c>
    </row>
    <row r="217" spans="1:65" s="12" customFormat="1" ht="20.399999999999999">
      <c r="B217" s="217"/>
      <c r="C217" s="218"/>
      <c r="D217" s="213" t="s">
        <v>205</v>
      </c>
      <c r="E217" s="219" t="s">
        <v>1</v>
      </c>
      <c r="F217" s="220" t="s">
        <v>441</v>
      </c>
      <c r="G217" s="218"/>
      <c r="H217" s="221">
        <v>1216.32</v>
      </c>
      <c r="I217" s="222"/>
      <c r="J217" s="218"/>
      <c r="K217" s="218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205</v>
      </c>
      <c r="AU217" s="227" t="s">
        <v>92</v>
      </c>
      <c r="AV217" s="12" t="s">
        <v>92</v>
      </c>
      <c r="AW217" s="12" t="s">
        <v>38</v>
      </c>
      <c r="AX217" s="12" t="s">
        <v>84</v>
      </c>
      <c r="AY217" s="227" t="s">
        <v>151</v>
      </c>
    </row>
    <row r="218" spans="1:65" s="13" customFormat="1">
      <c r="B218" s="228"/>
      <c r="C218" s="229"/>
      <c r="D218" s="213" t="s">
        <v>205</v>
      </c>
      <c r="E218" s="230" t="s">
        <v>1</v>
      </c>
      <c r="F218" s="231" t="s">
        <v>209</v>
      </c>
      <c r="G218" s="229"/>
      <c r="H218" s="232">
        <v>3101.1679999999997</v>
      </c>
      <c r="I218" s="233"/>
      <c r="J218" s="229"/>
      <c r="K218" s="229"/>
      <c r="L218" s="234"/>
      <c r="M218" s="235"/>
      <c r="N218" s="236"/>
      <c r="O218" s="236"/>
      <c r="P218" s="236"/>
      <c r="Q218" s="236"/>
      <c r="R218" s="236"/>
      <c r="S218" s="236"/>
      <c r="T218" s="237"/>
      <c r="AT218" s="238" t="s">
        <v>205</v>
      </c>
      <c r="AU218" s="238" t="s">
        <v>92</v>
      </c>
      <c r="AV218" s="13" t="s">
        <v>107</v>
      </c>
      <c r="AW218" s="13" t="s">
        <v>38</v>
      </c>
      <c r="AX218" s="13" t="s">
        <v>21</v>
      </c>
      <c r="AY218" s="238" t="s">
        <v>151</v>
      </c>
    </row>
    <row r="219" spans="1:65" s="2" customFormat="1" ht="16.5" customHeight="1">
      <c r="A219" s="34"/>
      <c r="B219" s="35"/>
      <c r="C219" s="200" t="s">
        <v>276</v>
      </c>
      <c r="D219" s="200" t="s">
        <v>152</v>
      </c>
      <c r="E219" s="201" t="s">
        <v>442</v>
      </c>
      <c r="F219" s="202" t="s">
        <v>443</v>
      </c>
      <c r="G219" s="203" t="s">
        <v>394</v>
      </c>
      <c r="H219" s="204">
        <v>389.67</v>
      </c>
      <c r="I219" s="205"/>
      <c r="J219" s="206">
        <f>ROUND(I219*H219,2)</f>
        <v>0</v>
      </c>
      <c r="K219" s="202" t="s">
        <v>156</v>
      </c>
      <c r="L219" s="39"/>
      <c r="M219" s="207" t="s">
        <v>1</v>
      </c>
      <c r="N219" s="208" t="s">
        <v>49</v>
      </c>
      <c r="O219" s="71"/>
      <c r="P219" s="209">
        <f>O219*H219</f>
        <v>0</v>
      </c>
      <c r="Q219" s="209">
        <v>0</v>
      </c>
      <c r="R219" s="209">
        <f>Q219*H219</f>
        <v>0</v>
      </c>
      <c r="S219" s="209">
        <v>0</v>
      </c>
      <c r="T219" s="210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11" t="s">
        <v>107</v>
      </c>
      <c r="AT219" s="211" t="s">
        <v>152</v>
      </c>
      <c r="AU219" s="211" t="s">
        <v>92</v>
      </c>
      <c r="AY219" s="17" t="s">
        <v>151</v>
      </c>
      <c r="BE219" s="212">
        <f>IF(N219="základní",J219,0)</f>
        <v>0</v>
      </c>
      <c r="BF219" s="212">
        <f>IF(N219="snížená",J219,0)</f>
        <v>0</v>
      </c>
      <c r="BG219" s="212">
        <f>IF(N219="zákl. přenesená",J219,0)</f>
        <v>0</v>
      </c>
      <c r="BH219" s="212">
        <f>IF(N219="sníž. přenesená",J219,0)</f>
        <v>0</v>
      </c>
      <c r="BI219" s="212">
        <f>IF(N219="nulová",J219,0)</f>
        <v>0</v>
      </c>
      <c r="BJ219" s="17" t="s">
        <v>21</v>
      </c>
      <c r="BK219" s="212">
        <f>ROUND(I219*H219,2)</f>
        <v>0</v>
      </c>
      <c r="BL219" s="17" t="s">
        <v>107</v>
      </c>
      <c r="BM219" s="211" t="s">
        <v>444</v>
      </c>
    </row>
    <row r="220" spans="1:65" s="12" customFormat="1">
      <c r="B220" s="217"/>
      <c r="C220" s="218"/>
      <c r="D220" s="213" t="s">
        <v>205</v>
      </c>
      <c r="E220" s="219" t="s">
        <v>1</v>
      </c>
      <c r="F220" s="220" t="s">
        <v>445</v>
      </c>
      <c r="G220" s="218"/>
      <c r="H220" s="221">
        <v>164</v>
      </c>
      <c r="I220" s="222"/>
      <c r="J220" s="218"/>
      <c r="K220" s="218"/>
      <c r="L220" s="223"/>
      <c r="M220" s="224"/>
      <c r="N220" s="225"/>
      <c r="O220" s="225"/>
      <c r="P220" s="225"/>
      <c r="Q220" s="225"/>
      <c r="R220" s="225"/>
      <c r="S220" s="225"/>
      <c r="T220" s="226"/>
      <c r="AT220" s="227" t="s">
        <v>205</v>
      </c>
      <c r="AU220" s="227" t="s">
        <v>92</v>
      </c>
      <c r="AV220" s="12" t="s">
        <v>92</v>
      </c>
      <c r="AW220" s="12" t="s">
        <v>38</v>
      </c>
      <c r="AX220" s="12" t="s">
        <v>84</v>
      </c>
      <c r="AY220" s="227" t="s">
        <v>151</v>
      </c>
    </row>
    <row r="221" spans="1:65" s="12" customFormat="1">
      <c r="B221" s="217"/>
      <c r="C221" s="218"/>
      <c r="D221" s="213" t="s">
        <v>205</v>
      </c>
      <c r="E221" s="219" t="s">
        <v>1</v>
      </c>
      <c r="F221" s="220" t="s">
        <v>446</v>
      </c>
      <c r="G221" s="218"/>
      <c r="H221" s="221">
        <v>142.80000000000001</v>
      </c>
      <c r="I221" s="222"/>
      <c r="J221" s="218"/>
      <c r="K221" s="218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205</v>
      </c>
      <c r="AU221" s="227" t="s">
        <v>92</v>
      </c>
      <c r="AV221" s="12" t="s">
        <v>92</v>
      </c>
      <c r="AW221" s="12" t="s">
        <v>38</v>
      </c>
      <c r="AX221" s="12" t="s">
        <v>84</v>
      </c>
      <c r="AY221" s="227" t="s">
        <v>151</v>
      </c>
    </row>
    <row r="222" spans="1:65" s="12" customFormat="1" ht="20.399999999999999">
      <c r="B222" s="217"/>
      <c r="C222" s="218"/>
      <c r="D222" s="213" t="s">
        <v>205</v>
      </c>
      <c r="E222" s="219" t="s">
        <v>1</v>
      </c>
      <c r="F222" s="220" t="s">
        <v>447</v>
      </c>
      <c r="G222" s="218"/>
      <c r="H222" s="221">
        <v>7.59</v>
      </c>
      <c r="I222" s="222"/>
      <c r="J222" s="218"/>
      <c r="K222" s="218"/>
      <c r="L222" s="223"/>
      <c r="M222" s="224"/>
      <c r="N222" s="225"/>
      <c r="O222" s="225"/>
      <c r="P222" s="225"/>
      <c r="Q222" s="225"/>
      <c r="R222" s="225"/>
      <c r="S222" s="225"/>
      <c r="T222" s="226"/>
      <c r="AT222" s="227" t="s">
        <v>205</v>
      </c>
      <c r="AU222" s="227" t="s">
        <v>92</v>
      </c>
      <c r="AV222" s="12" t="s">
        <v>92</v>
      </c>
      <c r="AW222" s="12" t="s">
        <v>38</v>
      </c>
      <c r="AX222" s="12" t="s">
        <v>84</v>
      </c>
      <c r="AY222" s="227" t="s">
        <v>151</v>
      </c>
    </row>
    <row r="223" spans="1:65" s="12" customFormat="1" ht="20.399999999999999">
      <c r="B223" s="217"/>
      <c r="C223" s="218"/>
      <c r="D223" s="213" t="s">
        <v>205</v>
      </c>
      <c r="E223" s="219" t="s">
        <v>1</v>
      </c>
      <c r="F223" s="220" t="s">
        <v>448</v>
      </c>
      <c r="G223" s="218"/>
      <c r="H223" s="221">
        <v>9.24</v>
      </c>
      <c r="I223" s="222"/>
      <c r="J223" s="218"/>
      <c r="K223" s="218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205</v>
      </c>
      <c r="AU223" s="227" t="s">
        <v>92</v>
      </c>
      <c r="AV223" s="12" t="s">
        <v>92</v>
      </c>
      <c r="AW223" s="12" t="s">
        <v>38</v>
      </c>
      <c r="AX223" s="12" t="s">
        <v>84</v>
      </c>
      <c r="AY223" s="227" t="s">
        <v>151</v>
      </c>
    </row>
    <row r="224" spans="1:65" s="12" customFormat="1" ht="20.399999999999999">
      <c r="B224" s="217"/>
      <c r="C224" s="218"/>
      <c r="D224" s="213" t="s">
        <v>205</v>
      </c>
      <c r="E224" s="219" t="s">
        <v>1</v>
      </c>
      <c r="F224" s="220" t="s">
        <v>449</v>
      </c>
      <c r="G224" s="218"/>
      <c r="H224" s="221">
        <v>35.700000000000003</v>
      </c>
      <c r="I224" s="222"/>
      <c r="J224" s="218"/>
      <c r="K224" s="218"/>
      <c r="L224" s="223"/>
      <c r="M224" s="224"/>
      <c r="N224" s="225"/>
      <c r="O224" s="225"/>
      <c r="P224" s="225"/>
      <c r="Q224" s="225"/>
      <c r="R224" s="225"/>
      <c r="S224" s="225"/>
      <c r="T224" s="226"/>
      <c r="AT224" s="227" t="s">
        <v>205</v>
      </c>
      <c r="AU224" s="227" t="s">
        <v>92</v>
      </c>
      <c r="AV224" s="12" t="s">
        <v>92</v>
      </c>
      <c r="AW224" s="12" t="s">
        <v>38</v>
      </c>
      <c r="AX224" s="12" t="s">
        <v>84</v>
      </c>
      <c r="AY224" s="227" t="s">
        <v>151</v>
      </c>
    </row>
    <row r="225" spans="1:65" s="12" customFormat="1" ht="20.399999999999999">
      <c r="B225" s="217"/>
      <c r="C225" s="218"/>
      <c r="D225" s="213" t="s">
        <v>205</v>
      </c>
      <c r="E225" s="219" t="s">
        <v>1</v>
      </c>
      <c r="F225" s="220" t="s">
        <v>450</v>
      </c>
      <c r="G225" s="218"/>
      <c r="H225" s="221">
        <v>30.34</v>
      </c>
      <c r="I225" s="222"/>
      <c r="J225" s="218"/>
      <c r="K225" s="218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205</v>
      </c>
      <c r="AU225" s="227" t="s">
        <v>92</v>
      </c>
      <c r="AV225" s="12" t="s">
        <v>92</v>
      </c>
      <c r="AW225" s="12" t="s">
        <v>38</v>
      </c>
      <c r="AX225" s="12" t="s">
        <v>84</v>
      </c>
      <c r="AY225" s="227" t="s">
        <v>151</v>
      </c>
    </row>
    <row r="226" spans="1:65" s="13" customFormat="1">
      <c r="B226" s="228"/>
      <c r="C226" s="229"/>
      <c r="D226" s="213" t="s">
        <v>205</v>
      </c>
      <c r="E226" s="230" t="s">
        <v>1</v>
      </c>
      <c r="F226" s="231" t="s">
        <v>209</v>
      </c>
      <c r="G226" s="229"/>
      <c r="H226" s="232">
        <v>389.66999999999996</v>
      </c>
      <c r="I226" s="233"/>
      <c r="J226" s="229"/>
      <c r="K226" s="229"/>
      <c r="L226" s="234"/>
      <c r="M226" s="235"/>
      <c r="N226" s="236"/>
      <c r="O226" s="236"/>
      <c r="P226" s="236"/>
      <c r="Q226" s="236"/>
      <c r="R226" s="236"/>
      <c r="S226" s="236"/>
      <c r="T226" s="237"/>
      <c r="AT226" s="238" t="s">
        <v>205</v>
      </c>
      <c r="AU226" s="238" t="s">
        <v>92</v>
      </c>
      <c r="AV226" s="13" t="s">
        <v>107</v>
      </c>
      <c r="AW226" s="13" t="s">
        <v>38</v>
      </c>
      <c r="AX226" s="13" t="s">
        <v>21</v>
      </c>
      <c r="AY226" s="238" t="s">
        <v>151</v>
      </c>
    </row>
    <row r="227" spans="1:65" s="2" customFormat="1" ht="21.75" customHeight="1">
      <c r="A227" s="34"/>
      <c r="B227" s="35"/>
      <c r="C227" s="200" t="s">
        <v>280</v>
      </c>
      <c r="D227" s="200" t="s">
        <v>152</v>
      </c>
      <c r="E227" s="201" t="s">
        <v>451</v>
      </c>
      <c r="F227" s="202" t="s">
        <v>452</v>
      </c>
      <c r="G227" s="203" t="s">
        <v>394</v>
      </c>
      <c r="H227" s="204">
        <v>5362.98</v>
      </c>
      <c r="I227" s="205"/>
      <c r="J227" s="206">
        <f>ROUND(I227*H227,2)</f>
        <v>0</v>
      </c>
      <c r="K227" s="202" t="s">
        <v>156</v>
      </c>
      <c r="L227" s="39"/>
      <c r="M227" s="207" t="s">
        <v>1</v>
      </c>
      <c r="N227" s="208" t="s">
        <v>49</v>
      </c>
      <c r="O227" s="71"/>
      <c r="P227" s="209">
        <f>O227*H227</f>
        <v>0</v>
      </c>
      <c r="Q227" s="209">
        <v>0</v>
      </c>
      <c r="R227" s="209">
        <f>Q227*H227</f>
        <v>0</v>
      </c>
      <c r="S227" s="209">
        <v>0</v>
      </c>
      <c r="T227" s="210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11" t="s">
        <v>107</v>
      </c>
      <c r="AT227" s="211" t="s">
        <v>152</v>
      </c>
      <c r="AU227" s="211" t="s">
        <v>92</v>
      </c>
      <c r="AY227" s="17" t="s">
        <v>151</v>
      </c>
      <c r="BE227" s="212">
        <f>IF(N227="základní",J227,0)</f>
        <v>0</v>
      </c>
      <c r="BF227" s="212">
        <f>IF(N227="snížená",J227,0)</f>
        <v>0</v>
      </c>
      <c r="BG227" s="212">
        <f>IF(N227="zákl. přenesená",J227,0)</f>
        <v>0</v>
      </c>
      <c r="BH227" s="212">
        <f>IF(N227="sníž. přenesená",J227,0)</f>
        <v>0</v>
      </c>
      <c r="BI227" s="212">
        <f>IF(N227="nulová",J227,0)</f>
        <v>0</v>
      </c>
      <c r="BJ227" s="17" t="s">
        <v>21</v>
      </c>
      <c r="BK227" s="212">
        <f>ROUND(I227*H227,2)</f>
        <v>0</v>
      </c>
      <c r="BL227" s="17" t="s">
        <v>107</v>
      </c>
      <c r="BM227" s="211" t="s">
        <v>453</v>
      </c>
    </row>
    <row r="228" spans="1:65" s="15" customFormat="1">
      <c r="B228" s="251"/>
      <c r="C228" s="252"/>
      <c r="D228" s="213" t="s">
        <v>205</v>
      </c>
      <c r="E228" s="253" t="s">
        <v>1</v>
      </c>
      <c r="F228" s="254" t="s">
        <v>390</v>
      </c>
      <c r="G228" s="252"/>
      <c r="H228" s="253" t="s">
        <v>1</v>
      </c>
      <c r="I228" s="255"/>
      <c r="J228" s="252"/>
      <c r="K228" s="252"/>
      <c r="L228" s="256"/>
      <c r="M228" s="257"/>
      <c r="N228" s="258"/>
      <c r="O228" s="258"/>
      <c r="P228" s="258"/>
      <c r="Q228" s="258"/>
      <c r="R228" s="258"/>
      <c r="S228" s="258"/>
      <c r="T228" s="259"/>
      <c r="AT228" s="260" t="s">
        <v>205</v>
      </c>
      <c r="AU228" s="260" t="s">
        <v>92</v>
      </c>
      <c r="AV228" s="15" t="s">
        <v>21</v>
      </c>
      <c r="AW228" s="15" t="s">
        <v>38</v>
      </c>
      <c r="AX228" s="15" t="s">
        <v>84</v>
      </c>
      <c r="AY228" s="260" t="s">
        <v>151</v>
      </c>
    </row>
    <row r="229" spans="1:65" s="12" customFormat="1">
      <c r="B229" s="217"/>
      <c r="C229" s="218"/>
      <c r="D229" s="213" t="s">
        <v>205</v>
      </c>
      <c r="E229" s="219" t="s">
        <v>1</v>
      </c>
      <c r="F229" s="220" t="s">
        <v>454</v>
      </c>
      <c r="G229" s="218"/>
      <c r="H229" s="221">
        <v>2296</v>
      </c>
      <c r="I229" s="222"/>
      <c r="J229" s="218"/>
      <c r="K229" s="218"/>
      <c r="L229" s="223"/>
      <c r="M229" s="224"/>
      <c r="N229" s="225"/>
      <c r="O229" s="225"/>
      <c r="P229" s="225"/>
      <c r="Q229" s="225"/>
      <c r="R229" s="225"/>
      <c r="S229" s="225"/>
      <c r="T229" s="226"/>
      <c r="AT229" s="227" t="s">
        <v>205</v>
      </c>
      <c r="AU229" s="227" t="s">
        <v>92</v>
      </c>
      <c r="AV229" s="12" t="s">
        <v>92</v>
      </c>
      <c r="AW229" s="12" t="s">
        <v>38</v>
      </c>
      <c r="AX229" s="12" t="s">
        <v>84</v>
      </c>
      <c r="AY229" s="227" t="s">
        <v>151</v>
      </c>
    </row>
    <row r="230" spans="1:65" s="12" customFormat="1">
      <c r="B230" s="217"/>
      <c r="C230" s="218"/>
      <c r="D230" s="213" t="s">
        <v>205</v>
      </c>
      <c r="E230" s="219" t="s">
        <v>1</v>
      </c>
      <c r="F230" s="220" t="s">
        <v>455</v>
      </c>
      <c r="G230" s="218"/>
      <c r="H230" s="221">
        <v>1999.2</v>
      </c>
      <c r="I230" s="222"/>
      <c r="J230" s="218"/>
      <c r="K230" s="218"/>
      <c r="L230" s="223"/>
      <c r="M230" s="224"/>
      <c r="N230" s="225"/>
      <c r="O230" s="225"/>
      <c r="P230" s="225"/>
      <c r="Q230" s="225"/>
      <c r="R230" s="225"/>
      <c r="S230" s="225"/>
      <c r="T230" s="226"/>
      <c r="AT230" s="227" t="s">
        <v>205</v>
      </c>
      <c r="AU230" s="227" t="s">
        <v>92</v>
      </c>
      <c r="AV230" s="12" t="s">
        <v>92</v>
      </c>
      <c r="AW230" s="12" t="s">
        <v>38</v>
      </c>
      <c r="AX230" s="12" t="s">
        <v>84</v>
      </c>
      <c r="AY230" s="227" t="s">
        <v>151</v>
      </c>
    </row>
    <row r="231" spans="1:65" s="12" customFormat="1" ht="20.399999999999999">
      <c r="B231" s="217"/>
      <c r="C231" s="218"/>
      <c r="D231" s="213" t="s">
        <v>205</v>
      </c>
      <c r="E231" s="219" t="s">
        <v>1</v>
      </c>
      <c r="F231" s="220" t="s">
        <v>456</v>
      </c>
      <c r="G231" s="218"/>
      <c r="H231" s="221">
        <v>106.26</v>
      </c>
      <c r="I231" s="222"/>
      <c r="J231" s="218"/>
      <c r="K231" s="218"/>
      <c r="L231" s="223"/>
      <c r="M231" s="224"/>
      <c r="N231" s="225"/>
      <c r="O231" s="225"/>
      <c r="P231" s="225"/>
      <c r="Q231" s="225"/>
      <c r="R231" s="225"/>
      <c r="S231" s="225"/>
      <c r="T231" s="226"/>
      <c r="AT231" s="227" t="s">
        <v>205</v>
      </c>
      <c r="AU231" s="227" t="s">
        <v>92</v>
      </c>
      <c r="AV231" s="12" t="s">
        <v>92</v>
      </c>
      <c r="AW231" s="12" t="s">
        <v>38</v>
      </c>
      <c r="AX231" s="12" t="s">
        <v>84</v>
      </c>
      <c r="AY231" s="227" t="s">
        <v>151</v>
      </c>
    </row>
    <row r="232" spans="1:65" s="12" customFormat="1" ht="20.399999999999999">
      <c r="B232" s="217"/>
      <c r="C232" s="218"/>
      <c r="D232" s="213" t="s">
        <v>205</v>
      </c>
      <c r="E232" s="219" t="s">
        <v>1</v>
      </c>
      <c r="F232" s="220" t="s">
        <v>457</v>
      </c>
      <c r="G232" s="218"/>
      <c r="H232" s="221">
        <v>499.8</v>
      </c>
      <c r="I232" s="222"/>
      <c r="J232" s="218"/>
      <c r="K232" s="218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205</v>
      </c>
      <c r="AU232" s="227" t="s">
        <v>92</v>
      </c>
      <c r="AV232" s="12" t="s">
        <v>92</v>
      </c>
      <c r="AW232" s="12" t="s">
        <v>38</v>
      </c>
      <c r="AX232" s="12" t="s">
        <v>84</v>
      </c>
      <c r="AY232" s="227" t="s">
        <v>151</v>
      </c>
    </row>
    <row r="233" spans="1:65" s="12" customFormat="1" ht="20.399999999999999">
      <c r="B233" s="217"/>
      <c r="C233" s="218"/>
      <c r="D233" s="213" t="s">
        <v>205</v>
      </c>
      <c r="E233" s="219" t="s">
        <v>1</v>
      </c>
      <c r="F233" s="220" t="s">
        <v>458</v>
      </c>
      <c r="G233" s="218"/>
      <c r="H233" s="221">
        <v>424.76</v>
      </c>
      <c r="I233" s="222"/>
      <c r="J233" s="218"/>
      <c r="K233" s="218"/>
      <c r="L233" s="223"/>
      <c r="M233" s="224"/>
      <c r="N233" s="225"/>
      <c r="O233" s="225"/>
      <c r="P233" s="225"/>
      <c r="Q233" s="225"/>
      <c r="R233" s="225"/>
      <c r="S233" s="225"/>
      <c r="T233" s="226"/>
      <c r="AT233" s="227" t="s">
        <v>205</v>
      </c>
      <c r="AU233" s="227" t="s">
        <v>92</v>
      </c>
      <c r="AV233" s="12" t="s">
        <v>92</v>
      </c>
      <c r="AW233" s="12" t="s">
        <v>38</v>
      </c>
      <c r="AX233" s="12" t="s">
        <v>84</v>
      </c>
      <c r="AY233" s="227" t="s">
        <v>151</v>
      </c>
    </row>
    <row r="234" spans="1:65" s="15" customFormat="1">
      <c r="B234" s="251"/>
      <c r="C234" s="252"/>
      <c r="D234" s="213" t="s">
        <v>205</v>
      </c>
      <c r="E234" s="253" t="s">
        <v>1</v>
      </c>
      <c r="F234" s="254" t="s">
        <v>459</v>
      </c>
      <c r="G234" s="252"/>
      <c r="H234" s="253" t="s">
        <v>1</v>
      </c>
      <c r="I234" s="255"/>
      <c r="J234" s="252"/>
      <c r="K234" s="252"/>
      <c r="L234" s="256"/>
      <c r="M234" s="257"/>
      <c r="N234" s="258"/>
      <c r="O234" s="258"/>
      <c r="P234" s="258"/>
      <c r="Q234" s="258"/>
      <c r="R234" s="258"/>
      <c r="S234" s="258"/>
      <c r="T234" s="259"/>
      <c r="AT234" s="260" t="s">
        <v>205</v>
      </c>
      <c r="AU234" s="260" t="s">
        <v>92</v>
      </c>
      <c r="AV234" s="15" t="s">
        <v>21</v>
      </c>
      <c r="AW234" s="15" t="s">
        <v>38</v>
      </c>
      <c r="AX234" s="15" t="s">
        <v>84</v>
      </c>
      <c r="AY234" s="260" t="s">
        <v>151</v>
      </c>
    </row>
    <row r="235" spans="1:65" s="12" customFormat="1" ht="20.399999999999999">
      <c r="B235" s="217"/>
      <c r="C235" s="218"/>
      <c r="D235" s="213" t="s">
        <v>205</v>
      </c>
      <c r="E235" s="219" t="s">
        <v>1</v>
      </c>
      <c r="F235" s="220" t="s">
        <v>460</v>
      </c>
      <c r="G235" s="218"/>
      <c r="H235" s="221">
        <v>36.96</v>
      </c>
      <c r="I235" s="222"/>
      <c r="J235" s="218"/>
      <c r="K235" s="218"/>
      <c r="L235" s="223"/>
      <c r="M235" s="224"/>
      <c r="N235" s="225"/>
      <c r="O235" s="225"/>
      <c r="P235" s="225"/>
      <c r="Q235" s="225"/>
      <c r="R235" s="225"/>
      <c r="S235" s="225"/>
      <c r="T235" s="226"/>
      <c r="AT235" s="227" t="s">
        <v>205</v>
      </c>
      <c r="AU235" s="227" t="s">
        <v>92</v>
      </c>
      <c r="AV235" s="12" t="s">
        <v>92</v>
      </c>
      <c r="AW235" s="12" t="s">
        <v>38</v>
      </c>
      <c r="AX235" s="12" t="s">
        <v>84</v>
      </c>
      <c r="AY235" s="227" t="s">
        <v>151</v>
      </c>
    </row>
    <row r="236" spans="1:65" s="13" customFormat="1">
      <c r="B236" s="228"/>
      <c r="C236" s="229"/>
      <c r="D236" s="213" t="s">
        <v>205</v>
      </c>
      <c r="E236" s="230" t="s">
        <v>1</v>
      </c>
      <c r="F236" s="231" t="s">
        <v>209</v>
      </c>
      <c r="G236" s="229"/>
      <c r="H236" s="232">
        <v>5362.9800000000005</v>
      </c>
      <c r="I236" s="233"/>
      <c r="J236" s="229"/>
      <c r="K236" s="229"/>
      <c r="L236" s="234"/>
      <c r="M236" s="235"/>
      <c r="N236" s="236"/>
      <c r="O236" s="236"/>
      <c r="P236" s="236"/>
      <c r="Q236" s="236"/>
      <c r="R236" s="236"/>
      <c r="S236" s="236"/>
      <c r="T236" s="237"/>
      <c r="AT236" s="238" t="s">
        <v>205</v>
      </c>
      <c r="AU236" s="238" t="s">
        <v>92</v>
      </c>
      <c r="AV236" s="13" t="s">
        <v>107</v>
      </c>
      <c r="AW236" s="13" t="s">
        <v>38</v>
      </c>
      <c r="AX236" s="13" t="s">
        <v>21</v>
      </c>
      <c r="AY236" s="238" t="s">
        <v>151</v>
      </c>
    </row>
    <row r="237" spans="1:65" s="2" customFormat="1" ht="21.75" customHeight="1">
      <c r="A237" s="34"/>
      <c r="B237" s="35"/>
      <c r="C237" s="200" t="s">
        <v>284</v>
      </c>
      <c r="D237" s="200" t="s">
        <v>152</v>
      </c>
      <c r="E237" s="201" t="s">
        <v>461</v>
      </c>
      <c r="F237" s="202" t="s">
        <v>462</v>
      </c>
      <c r="G237" s="203" t="s">
        <v>394</v>
      </c>
      <c r="H237" s="204">
        <v>9.24</v>
      </c>
      <c r="I237" s="205"/>
      <c r="J237" s="206">
        <f>ROUND(I237*H237,2)</f>
        <v>0</v>
      </c>
      <c r="K237" s="202" t="s">
        <v>156</v>
      </c>
      <c r="L237" s="39"/>
      <c r="M237" s="207" t="s">
        <v>1</v>
      </c>
      <c r="N237" s="208" t="s">
        <v>49</v>
      </c>
      <c r="O237" s="71"/>
      <c r="P237" s="209">
        <f>O237*H237</f>
        <v>0</v>
      </c>
      <c r="Q237" s="209">
        <v>0</v>
      </c>
      <c r="R237" s="209">
        <f>Q237*H237</f>
        <v>0</v>
      </c>
      <c r="S237" s="209">
        <v>0</v>
      </c>
      <c r="T237" s="210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11" t="s">
        <v>107</v>
      </c>
      <c r="AT237" s="211" t="s">
        <v>152</v>
      </c>
      <c r="AU237" s="211" t="s">
        <v>92</v>
      </c>
      <c r="AY237" s="17" t="s">
        <v>151</v>
      </c>
      <c r="BE237" s="212">
        <f>IF(N237="základní",J237,0)</f>
        <v>0</v>
      </c>
      <c r="BF237" s="212">
        <f>IF(N237="snížená",J237,0)</f>
        <v>0</v>
      </c>
      <c r="BG237" s="212">
        <f>IF(N237="zákl. přenesená",J237,0)</f>
        <v>0</v>
      </c>
      <c r="BH237" s="212">
        <f>IF(N237="sníž. přenesená",J237,0)</f>
        <v>0</v>
      </c>
      <c r="BI237" s="212">
        <f>IF(N237="nulová",J237,0)</f>
        <v>0</v>
      </c>
      <c r="BJ237" s="17" t="s">
        <v>21</v>
      </c>
      <c r="BK237" s="212">
        <f>ROUND(I237*H237,2)</f>
        <v>0</v>
      </c>
      <c r="BL237" s="17" t="s">
        <v>107</v>
      </c>
      <c r="BM237" s="211" t="s">
        <v>463</v>
      </c>
    </row>
    <row r="238" spans="1:65" s="12" customFormat="1" ht="20.399999999999999">
      <c r="B238" s="217"/>
      <c r="C238" s="218"/>
      <c r="D238" s="213" t="s">
        <v>205</v>
      </c>
      <c r="E238" s="219" t="s">
        <v>1</v>
      </c>
      <c r="F238" s="220" t="s">
        <v>464</v>
      </c>
      <c r="G238" s="218"/>
      <c r="H238" s="221">
        <v>9.24</v>
      </c>
      <c r="I238" s="222"/>
      <c r="J238" s="218"/>
      <c r="K238" s="218"/>
      <c r="L238" s="223"/>
      <c r="M238" s="224"/>
      <c r="N238" s="225"/>
      <c r="O238" s="225"/>
      <c r="P238" s="225"/>
      <c r="Q238" s="225"/>
      <c r="R238" s="225"/>
      <c r="S238" s="225"/>
      <c r="T238" s="226"/>
      <c r="AT238" s="227" t="s">
        <v>205</v>
      </c>
      <c r="AU238" s="227" t="s">
        <v>92</v>
      </c>
      <c r="AV238" s="12" t="s">
        <v>92</v>
      </c>
      <c r="AW238" s="12" t="s">
        <v>38</v>
      </c>
      <c r="AX238" s="12" t="s">
        <v>84</v>
      </c>
      <c r="AY238" s="227" t="s">
        <v>151</v>
      </c>
    </row>
    <row r="239" spans="1:65" s="13" customFormat="1">
      <c r="B239" s="228"/>
      <c r="C239" s="229"/>
      <c r="D239" s="213" t="s">
        <v>205</v>
      </c>
      <c r="E239" s="230" t="s">
        <v>1</v>
      </c>
      <c r="F239" s="231" t="s">
        <v>209</v>
      </c>
      <c r="G239" s="229"/>
      <c r="H239" s="232">
        <v>9.24</v>
      </c>
      <c r="I239" s="233"/>
      <c r="J239" s="229"/>
      <c r="K239" s="229"/>
      <c r="L239" s="234"/>
      <c r="M239" s="235"/>
      <c r="N239" s="236"/>
      <c r="O239" s="236"/>
      <c r="P239" s="236"/>
      <c r="Q239" s="236"/>
      <c r="R239" s="236"/>
      <c r="S239" s="236"/>
      <c r="T239" s="237"/>
      <c r="AT239" s="238" t="s">
        <v>205</v>
      </c>
      <c r="AU239" s="238" t="s">
        <v>92</v>
      </c>
      <c r="AV239" s="13" t="s">
        <v>107</v>
      </c>
      <c r="AW239" s="13" t="s">
        <v>38</v>
      </c>
      <c r="AX239" s="13" t="s">
        <v>21</v>
      </c>
      <c r="AY239" s="238" t="s">
        <v>151</v>
      </c>
    </row>
    <row r="240" spans="1:65" s="2" customFormat="1" ht="16.5" customHeight="1">
      <c r="A240" s="34"/>
      <c r="B240" s="35"/>
      <c r="C240" s="200" t="s">
        <v>288</v>
      </c>
      <c r="D240" s="200" t="s">
        <v>152</v>
      </c>
      <c r="E240" s="201" t="s">
        <v>465</v>
      </c>
      <c r="F240" s="202" t="s">
        <v>466</v>
      </c>
      <c r="G240" s="203" t="s">
        <v>394</v>
      </c>
      <c r="H240" s="204">
        <v>380.43</v>
      </c>
      <c r="I240" s="205"/>
      <c r="J240" s="206">
        <f>ROUND(I240*H240,2)</f>
        <v>0</v>
      </c>
      <c r="K240" s="202" t="s">
        <v>156</v>
      </c>
      <c r="L240" s="39"/>
      <c r="M240" s="207" t="s">
        <v>1</v>
      </c>
      <c r="N240" s="208" t="s">
        <v>49</v>
      </c>
      <c r="O240" s="71"/>
      <c r="P240" s="209">
        <f>O240*H240</f>
        <v>0</v>
      </c>
      <c r="Q240" s="209">
        <v>0</v>
      </c>
      <c r="R240" s="209">
        <f>Q240*H240</f>
        <v>0</v>
      </c>
      <c r="S240" s="209">
        <v>0</v>
      </c>
      <c r="T240" s="210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11" t="s">
        <v>107</v>
      </c>
      <c r="AT240" s="211" t="s">
        <v>152</v>
      </c>
      <c r="AU240" s="211" t="s">
        <v>92</v>
      </c>
      <c r="AY240" s="17" t="s">
        <v>151</v>
      </c>
      <c r="BE240" s="212">
        <f>IF(N240="základní",J240,0)</f>
        <v>0</v>
      </c>
      <c r="BF240" s="212">
        <f>IF(N240="snížená",J240,0)</f>
        <v>0</v>
      </c>
      <c r="BG240" s="212">
        <f>IF(N240="zákl. přenesená",J240,0)</f>
        <v>0</v>
      </c>
      <c r="BH240" s="212">
        <f>IF(N240="sníž. přenesená",J240,0)</f>
        <v>0</v>
      </c>
      <c r="BI240" s="212">
        <f>IF(N240="nulová",J240,0)</f>
        <v>0</v>
      </c>
      <c r="BJ240" s="17" t="s">
        <v>21</v>
      </c>
      <c r="BK240" s="212">
        <f>ROUND(I240*H240,2)</f>
        <v>0</v>
      </c>
      <c r="BL240" s="17" t="s">
        <v>107</v>
      </c>
      <c r="BM240" s="211" t="s">
        <v>467</v>
      </c>
    </row>
    <row r="241" spans="1:65" s="12" customFormat="1">
      <c r="B241" s="217"/>
      <c r="C241" s="218"/>
      <c r="D241" s="213" t="s">
        <v>205</v>
      </c>
      <c r="E241" s="219" t="s">
        <v>1</v>
      </c>
      <c r="F241" s="220" t="s">
        <v>468</v>
      </c>
      <c r="G241" s="218"/>
      <c r="H241" s="221">
        <v>164</v>
      </c>
      <c r="I241" s="222"/>
      <c r="J241" s="218"/>
      <c r="K241" s="218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205</v>
      </c>
      <c r="AU241" s="227" t="s">
        <v>92</v>
      </c>
      <c r="AV241" s="12" t="s">
        <v>92</v>
      </c>
      <c r="AW241" s="12" t="s">
        <v>38</v>
      </c>
      <c r="AX241" s="12" t="s">
        <v>84</v>
      </c>
      <c r="AY241" s="227" t="s">
        <v>151</v>
      </c>
    </row>
    <row r="242" spans="1:65" s="12" customFormat="1">
      <c r="B242" s="217"/>
      <c r="C242" s="218"/>
      <c r="D242" s="213" t="s">
        <v>205</v>
      </c>
      <c r="E242" s="219" t="s">
        <v>1</v>
      </c>
      <c r="F242" s="220" t="s">
        <v>469</v>
      </c>
      <c r="G242" s="218"/>
      <c r="H242" s="221">
        <v>142.80000000000001</v>
      </c>
      <c r="I242" s="222"/>
      <c r="J242" s="218"/>
      <c r="K242" s="218"/>
      <c r="L242" s="223"/>
      <c r="M242" s="224"/>
      <c r="N242" s="225"/>
      <c r="O242" s="225"/>
      <c r="P242" s="225"/>
      <c r="Q242" s="225"/>
      <c r="R242" s="225"/>
      <c r="S242" s="225"/>
      <c r="T242" s="226"/>
      <c r="AT242" s="227" t="s">
        <v>205</v>
      </c>
      <c r="AU242" s="227" t="s">
        <v>92</v>
      </c>
      <c r="AV242" s="12" t="s">
        <v>92</v>
      </c>
      <c r="AW242" s="12" t="s">
        <v>38</v>
      </c>
      <c r="AX242" s="12" t="s">
        <v>84</v>
      </c>
      <c r="AY242" s="227" t="s">
        <v>151</v>
      </c>
    </row>
    <row r="243" spans="1:65" s="12" customFormat="1">
      <c r="B243" s="217"/>
      <c r="C243" s="218"/>
      <c r="D243" s="213" t="s">
        <v>205</v>
      </c>
      <c r="E243" s="219" t="s">
        <v>1</v>
      </c>
      <c r="F243" s="220" t="s">
        <v>470</v>
      </c>
      <c r="G243" s="218"/>
      <c r="H243" s="221">
        <v>7.59</v>
      </c>
      <c r="I243" s="222"/>
      <c r="J243" s="218"/>
      <c r="K243" s="218"/>
      <c r="L243" s="223"/>
      <c r="M243" s="224"/>
      <c r="N243" s="225"/>
      <c r="O243" s="225"/>
      <c r="P243" s="225"/>
      <c r="Q243" s="225"/>
      <c r="R243" s="225"/>
      <c r="S243" s="225"/>
      <c r="T243" s="226"/>
      <c r="AT243" s="227" t="s">
        <v>205</v>
      </c>
      <c r="AU243" s="227" t="s">
        <v>92</v>
      </c>
      <c r="AV243" s="12" t="s">
        <v>92</v>
      </c>
      <c r="AW243" s="12" t="s">
        <v>38</v>
      </c>
      <c r="AX243" s="12" t="s">
        <v>84</v>
      </c>
      <c r="AY243" s="227" t="s">
        <v>151</v>
      </c>
    </row>
    <row r="244" spans="1:65" s="12" customFormat="1" ht="20.399999999999999">
      <c r="B244" s="217"/>
      <c r="C244" s="218"/>
      <c r="D244" s="213" t="s">
        <v>205</v>
      </c>
      <c r="E244" s="219" t="s">
        <v>1</v>
      </c>
      <c r="F244" s="220" t="s">
        <v>471</v>
      </c>
      <c r="G244" s="218"/>
      <c r="H244" s="221">
        <v>35.700000000000003</v>
      </c>
      <c r="I244" s="222"/>
      <c r="J244" s="218"/>
      <c r="K244" s="218"/>
      <c r="L244" s="223"/>
      <c r="M244" s="224"/>
      <c r="N244" s="225"/>
      <c r="O244" s="225"/>
      <c r="P244" s="225"/>
      <c r="Q244" s="225"/>
      <c r="R244" s="225"/>
      <c r="S244" s="225"/>
      <c r="T244" s="226"/>
      <c r="AT244" s="227" t="s">
        <v>205</v>
      </c>
      <c r="AU244" s="227" t="s">
        <v>92</v>
      </c>
      <c r="AV244" s="12" t="s">
        <v>92</v>
      </c>
      <c r="AW244" s="12" t="s">
        <v>38</v>
      </c>
      <c r="AX244" s="12" t="s">
        <v>84</v>
      </c>
      <c r="AY244" s="227" t="s">
        <v>151</v>
      </c>
    </row>
    <row r="245" spans="1:65" s="12" customFormat="1" ht="20.399999999999999">
      <c r="B245" s="217"/>
      <c r="C245" s="218"/>
      <c r="D245" s="213" t="s">
        <v>205</v>
      </c>
      <c r="E245" s="219" t="s">
        <v>1</v>
      </c>
      <c r="F245" s="220" t="s">
        <v>472</v>
      </c>
      <c r="G245" s="218"/>
      <c r="H245" s="221">
        <v>30.34</v>
      </c>
      <c r="I245" s="222"/>
      <c r="J245" s="218"/>
      <c r="K245" s="218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205</v>
      </c>
      <c r="AU245" s="227" t="s">
        <v>92</v>
      </c>
      <c r="AV245" s="12" t="s">
        <v>92</v>
      </c>
      <c r="AW245" s="12" t="s">
        <v>38</v>
      </c>
      <c r="AX245" s="12" t="s">
        <v>84</v>
      </c>
      <c r="AY245" s="227" t="s">
        <v>151</v>
      </c>
    </row>
    <row r="246" spans="1:65" s="13" customFormat="1">
      <c r="B246" s="228"/>
      <c r="C246" s="229"/>
      <c r="D246" s="213" t="s">
        <v>205</v>
      </c>
      <c r="E246" s="230" t="s">
        <v>1</v>
      </c>
      <c r="F246" s="231" t="s">
        <v>209</v>
      </c>
      <c r="G246" s="229"/>
      <c r="H246" s="232">
        <v>380.42999999999995</v>
      </c>
      <c r="I246" s="233"/>
      <c r="J246" s="229"/>
      <c r="K246" s="229"/>
      <c r="L246" s="234"/>
      <c r="M246" s="235"/>
      <c r="N246" s="236"/>
      <c r="O246" s="236"/>
      <c r="P246" s="236"/>
      <c r="Q246" s="236"/>
      <c r="R246" s="236"/>
      <c r="S246" s="236"/>
      <c r="T246" s="237"/>
      <c r="AT246" s="238" t="s">
        <v>205</v>
      </c>
      <c r="AU246" s="238" t="s">
        <v>92</v>
      </c>
      <c r="AV246" s="13" t="s">
        <v>107</v>
      </c>
      <c r="AW246" s="13" t="s">
        <v>38</v>
      </c>
      <c r="AX246" s="13" t="s">
        <v>21</v>
      </c>
      <c r="AY246" s="238" t="s">
        <v>151</v>
      </c>
    </row>
    <row r="247" spans="1:65" s="2" customFormat="1" ht="16.5" customHeight="1">
      <c r="A247" s="34"/>
      <c r="B247" s="35"/>
      <c r="C247" s="200" t="s">
        <v>292</v>
      </c>
      <c r="D247" s="200" t="s">
        <v>152</v>
      </c>
      <c r="E247" s="201" t="s">
        <v>473</v>
      </c>
      <c r="F247" s="202" t="s">
        <v>474</v>
      </c>
      <c r="G247" s="203" t="s">
        <v>394</v>
      </c>
      <c r="H247" s="204">
        <v>221.512</v>
      </c>
      <c r="I247" s="205"/>
      <c r="J247" s="206">
        <f>ROUND(I247*H247,2)</f>
        <v>0</v>
      </c>
      <c r="K247" s="202" t="s">
        <v>156</v>
      </c>
      <c r="L247" s="39"/>
      <c r="M247" s="207" t="s">
        <v>1</v>
      </c>
      <c r="N247" s="208" t="s">
        <v>49</v>
      </c>
      <c r="O247" s="71"/>
      <c r="P247" s="209">
        <f>O247*H247</f>
        <v>0</v>
      </c>
      <c r="Q247" s="209">
        <v>0</v>
      </c>
      <c r="R247" s="209">
        <f>Q247*H247</f>
        <v>0</v>
      </c>
      <c r="S247" s="209">
        <v>0</v>
      </c>
      <c r="T247" s="210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1" t="s">
        <v>107</v>
      </c>
      <c r="AT247" s="211" t="s">
        <v>152</v>
      </c>
      <c r="AU247" s="211" t="s">
        <v>92</v>
      </c>
      <c r="AY247" s="17" t="s">
        <v>151</v>
      </c>
      <c r="BE247" s="212">
        <f>IF(N247="základní",J247,0)</f>
        <v>0</v>
      </c>
      <c r="BF247" s="212">
        <f>IF(N247="snížená",J247,0)</f>
        <v>0</v>
      </c>
      <c r="BG247" s="212">
        <f>IF(N247="zákl. přenesená",J247,0)</f>
        <v>0</v>
      </c>
      <c r="BH247" s="212">
        <f>IF(N247="sníž. přenesená",J247,0)</f>
        <v>0</v>
      </c>
      <c r="BI247" s="212">
        <f>IF(N247="nulová",J247,0)</f>
        <v>0</v>
      </c>
      <c r="BJ247" s="17" t="s">
        <v>21</v>
      </c>
      <c r="BK247" s="212">
        <f>ROUND(I247*H247,2)</f>
        <v>0</v>
      </c>
      <c r="BL247" s="17" t="s">
        <v>107</v>
      </c>
      <c r="BM247" s="211" t="s">
        <v>475</v>
      </c>
    </row>
    <row r="248" spans="1:65" s="12" customFormat="1">
      <c r="B248" s="217"/>
      <c r="C248" s="218"/>
      <c r="D248" s="213" t="s">
        <v>205</v>
      </c>
      <c r="E248" s="219" t="s">
        <v>1</v>
      </c>
      <c r="F248" s="220" t="s">
        <v>476</v>
      </c>
      <c r="G248" s="218"/>
      <c r="H248" s="221">
        <v>134.63200000000001</v>
      </c>
      <c r="I248" s="222"/>
      <c r="J248" s="218"/>
      <c r="K248" s="218"/>
      <c r="L248" s="223"/>
      <c r="M248" s="224"/>
      <c r="N248" s="225"/>
      <c r="O248" s="225"/>
      <c r="P248" s="225"/>
      <c r="Q248" s="225"/>
      <c r="R248" s="225"/>
      <c r="S248" s="225"/>
      <c r="T248" s="226"/>
      <c r="AT248" s="227" t="s">
        <v>205</v>
      </c>
      <c r="AU248" s="227" t="s">
        <v>92</v>
      </c>
      <c r="AV248" s="12" t="s">
        <v>92</v>
      </c>
      <c r="AW248" s="12" t="s">
        <v>38</v>
      </c>
      <c r="AX248" s="12" t="s">
        <v>84</v>
      </c>
      <c r="AY248" s="227" t="s">
        <v>151</v>
      </c>
    </row>
    <row r="249" spans="1:65" s="12" customFormat="1" ht="20.399999999999999">
      <c r="B249" s="217"/>
      <c r="C249" s="218"/>
      <c r="D249" s="213" t="s">
        <v>205</v>
      </c>
      <c r="E249" s="219" t="s">
        <v>1</v>
      </c>
      <c r="F249" s="220" t="s">
        <v>477</v>
      </c>
      <c r="G249" s="218"/>
      <c r="H249" s="221">
        <v>86.88</v>
      </c>
      <c r="I249" s="222"/>
      <c r="J249" s="218"/>
      <c r="K249" s="218"/>
      <c r="L249" s="223"/>
      <c r="M249" s="224"/>
      <c r="N249" s="225"/>
      <c r="O249" s="225"/>
      <c r="P249" s="225"/>
      <c r="Q249" s="225"/>
      <c r="R249" s="225"/>
      <c r="S249" s="225"/>
      <c r="T249" s="226"/>
      <c r="AT249" s="227" t="s">
        <v>205</v>
      </c>
      <c r="AU249" s="227" t="s">
        <v>92</v>
      </c>
      <c r="AV249" s="12" t="s">
        <v>92</v>
      </c>
      <c r="AW249" s="12" t="s">
        <v>38</v>
      </c>
      <c r="AX249" s="12" t="s">
        <v>84</v>
      </c>
      <c r="AY249" s="227" t="s">
        <v>151</v>
      </c>
    </row>
    <row r="250" spans="1:65" s="13" customFormat="1">
      <c r="B250" s="228"/>
      <c r="C250" s="229"/>
      <c r="D250" s="213" t="s">
        <v>205</v>
      </c>
      <c r="E250" s="230" t="s">
        <v>1</v>
      </c>
      <c r="F250" s="231" t="s">
        <v>209</v>
      </c>
      <c r="G250" s="229"/>
      <c r="H250" s="232">
        <v>221.512</v>
      </c>
      <c r="I250" s="233"/>
      <c r="J250" s="229"/>
      <c r="K250" s="229"/>
      <c r="L250" s="234"/>
      <c r="M250" s="235"/>
      <c r="N250" s="236"/>
      <c r="O250" s="236"/>
      <c r="P250" s="236"/>
      <c r="Q250" s="236"/>
      <c r="R250" s="236"/>
      <c r="S250" s="236"/>
      <c r="T250" s="237"/>
      <c r="AT250" s="238" t="s">
        <v>205</v>
      </c>
      <c r="AU250" s="238" t="s">
        <v>92</v>
      </c>
      <c r="AV250" s="13" t="s">
        <v>107</v>
      </c>
      <c r="AW250" s="13" t="s">
        <v>38</v>
      </c>
      <c r="AX250" s="13" t="s">
        <v>21</v>
      </c>
      <c r="AY250" s="238" t="s">
        <v>151</v>
      </c>
    </row>
    <row r="251" spans="1:65" s="2" customFormat="1" ht="16.5" customHeight="1">
      <c r="A251" s="34"/>
      <c r="B251" s="35"/>
      <c r="C251" s="200" t="s">
        <v>298</v>
      </c>
      <c r="D251" s="200" t="s">
        <v>152</v>
      </c>
      <c r="E251" s="201" t="s">
        <v>478</v>
      </c>
      <c r="F251" s="202" t="s">
        <v>479</v>
      </c>
      <c r="G251" s="203" t="s">
        <v>394</v>
      </c>
      <c r="H251" s="204">
        <v>453.81</v>
      </c>
      <c r="I251" s="205"/>
      <c r="J251" s="206">
        <f>ROUND(I251*H251,2)</f>
        <v>0</v>
      </c>
      <c r="K251" s="202" t="s">
        <v>156</v>
      </c>
      <c r="L251" s="39"/>
      <c r="M251" s="207" t="s">
        <v>1</v>
      </c>
      <c r="N251" s="208" t="s">
        <v>49</v>
      </c>
      <c r="O251" s="71"/>
      <c r="P251" s="209">
        <f>O251*H251</f>
        <v>0</v>
      </c>
      <c r="Q251" s="209">
        <v>0</v>
      </c>
      <c r="R251" s="209">
        <f>Q251*H251</f>
        <v>0</v>
      </c>
      <c r="S251" s="209">
        <v>0</v>
      </c>
      <c r="T251" s="210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11" t="s">
        <v>107</v>
      </c>
      <c r="AT251" s="211" t="s">
        <v>152</v>
      </c>
      <c r="AU251" s="211" t="s">
        <v>92</v>
      </c>
      <c r="AY251" s="17" t="s">
        <v>151</v>
      </c>
      <c r="BE251" s="212">
        <f>IF(N251="základní",J251,0)</f>
        <v>0</v>
      </c>
      <c r="BF251" s="212">
        <f>IF(N251="snížená",J251,0)</f>
        <v>0</v>
      </c>
      <c r="BG251" s="212">
        <f>IF(N251="zákl. přenesená",J251,0)</f>
        <v>0</v>
      </c>
      <c r="BH251" s="212">
        <f>IF(N251="sníž. přenesená",J251,0)</f>
        <v>0</v>
      </c>
      <c r="BI251" s="212">
        <f>IF(N251="nulová",J251,0)</f>
        <v>0</v>
      </c>
      <c r="BJ251" s="17" t="s">
        <v>21</v>
      </c>
      <c r="BK251" s="212">
        <f>ROUND(I251*H251,2)</f>
        <v>0</v>
      </c>
      <c r="BL251" s="17" t="s">
        <v>107</v>
      </c>
      <c r="BM251" s="211" t="s">
        <v>480</v>
      </c>
    </row>
    <row r="252" spans="1:65" s="12" customFormat="1">
      <c r="B252" s="217"/>
      <c r="C252" s="218"/>
      <c r="D252" s="213" t="s">
        <v>205</v>
      </c>
      <c r="E252" s="219" t="s">
        <v>1</v>
      </c>
      <c r="F252" s="220" t="s">
        <v>481</v>
      </c>
      <c r="G252" s="218"/>
      <c r="H252" s="221">
        <v>147.11000000000001</v>
      </c>
      <c r="I252" s="222"/>
      <c r="J252" s="218"/>
      <c r="K252" s="218"/>
      <c r="L252" s="223"/>
      <c r="M252" s="224"/>
      <c r="N252" s="225"/>
      <c r="O252" s="225"/>
      <c r="P252" s="225"/>
      <c r="Q252" s="225"/>
      <c r="R252" s="225"/>
      <c r="S252" s="225"/>
      <c r="T252" s="226"/>
      <c r="AT252" s="227" t="s">
        <v>205</v>
      </c>
      <c r="AU252" s="227" t="s">
        <v>92</v>
      </c>
      <c r="AV252" s="12" t="s">
        <v>92</v>
      </c>
      <c r="AW252" s="12" t="s">
        <v>38</v>
      </c>
      <c r="AX252" s="12" t="s">
        <v>84</v>
      </c>
      <c r="AY252" s="227" t="s">
        <v>151</v>
      </c>
    </row>
    <row r="253" spans="1:65" s="12" customFormat="1" ht="20.399999999999999">
      <c r="B253" s="217"/>
      <c r="C253" s="218"/>
      <c r="D253" s="213" t="s">
        <v>205</v>
      </c>
      <c r="E253" s="219" t="s">
        <v>1</v>
      </c>
      <c r="F253" s="220" t="s">
        <v>482</v>
      </c>
      <c r="G253" s="218"/>
      <c r="H253" s="221">
        <v>268.8</v>
      </c>
      <c r="I253" s="222"/>
      <c r="J253" s="218"/>
      <c r="K253" s="218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205</v>
      </c>
      <c r="AU253" s="227" t="s">
        <v>92</v>
      </c>
      <c r="AV253" s="12" t="s">
        <v>92</v>
      </c>
      <c r="AW253" s="12" t="s">
        <v>38</v>
      </c>
      <c r="AX253" s="12" t="s">
        <v>84</v>
      </c>
      <c r="AY253" s="227" t="s">
        <v>151</v>
      </c>
    </row>
    <row r="254" spans="1:65" s="12" customFormat="1" ht="20.399999999999999">
      <c r="B254" s="217"/>
      <c r="C254" s="218"/>
      <c r="D254" s="213" t="s">
        <v>205</v>
      </c>
      <c r="E254" s="219" t="s">
        <v>1</v>
      </c>
      <c r="F254" s="220" t="s">
        <v>483</v>
      </c>
      <c r="G254" s="218"/>
      <c r="H254" s="221">
        <v>32.9</v>
      </c>
      <c r="I254" s="222"/>
      <c r="J254" s="218"/>
      <c r="K254" s="218"/>
      <c r="L254" s="223"/>
      <c r="M254" s="224"/>
      <c r="N254" s="225"/>
      <c r="O254" s="225"/>
      <c r="P254" s="225"/>
      <c r="Q254" s="225"/>
      <c r="R254" s="225"/>
      <c r="S254" s="225"/>
      <c r="T254" s="226"/>
      <c r="AT254" s="227" t="s">
        <v>205</v>
      </c>
      <c r="AU254" s="227" t="s">
        <v>92</v>
      </c>
      <c r="AV254" s="12" t="s">
        <v>92</v>
      </c>
      <c r="AW254" s="12" t="s">
        <v>38</v>
      </c>
      <c r="AX254" s="12" t="s">
        <v>84</v>
      </c>
      <c r="AY254" s="227" t="s">
        <v>151</v>
      </c>
    </row>
    <row r="255" spans="1:65" s="12" customFormat="1">
      <c r="B255" s="217"/>
      <c r="C255" s="218"/>
      <c r="D255" s="213" t="s">
        <v>205</v>
      </c>
      <c r="E255" s="219" t="s">
        <v>1</v>
      </c>
      <c r="F255" s="220" t="s">
        <v>484</v>
      </c>
      <c r="G255" s="218"/>
      <c r="H255" s="221">
        <v>5</v>
      </c>
      <c r="I255" s="222"/>
      <c r="J255" s="218"/>
      <c r="K255" s="218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205</v>
      </c>
      <c r="AU255" s="227" t="s">
        <v>92</v>
      </c>
      <c r="AV255" s="12" t="s">
        <v>92</v>
      </c>
      <c r="AW255" s="12" t="s">
        <v>38</v>
      </c>
      <c r="AX255" s="12" t="s">
        <v>84</v>
      </c>
      <c r="AY255" s="227" t="s">
        <v>151</v>
      </c>
    </row>
    <row r="256" spans="1:65" s="13" customFormat="1">
      <c r="B256" s="228"/>
      <c r="C256" s="229"/>
      <c r="D256" s="213" t="s">
        <v>205</v>
      </c>
      <c r="E256" s="230" t="s">
        <v>1</v>
      </c>
      <c r="F256" s="231" t="s">
        <v>209</v>
      </c>
      <c r="G256" s="229"/>
      <c r="H256" s="232">
        <v>453.81</v>
      </c>
      <c r="I256" s="233"/>
      <c r="J256" s="229"/>
      <c r="K256" s="229"/>
      <c r="L256" s="234"/>
      <c r="M256" s="235"/>
      <c r="N256" s="236"/>
      <c r="O256" s="236"/>
      <c r="P256" s="236"/>
      <c r="Q256" s="236"/>
      <c r="R256" s="236"/>
      <c r="S256" s="236"/>
      <c r="T256" s="237"/>
      <c r="AT256" s="238" t="s">
        <v>205</v>
      </c>
      <c r="AU256" s="238" t="s">
        <v>92</v>
      </c>
      <c r="AV256" s="13" t="s">
        <v>107</v>
      </c>
      <c r="AW256" s="13" t="s">
        <v>38</v>
      </c>
      <c r="AX256" s="13" t="s">
        <v>21</v>
      </c>
      <c r="AY256" s="238" t="s">
        <v>151</v>
      </c>
    </row>
    <row r="257" spans="1:65" s="11" customFormat="1" ht="22.8" customHeight="1">
      <c r="B257" s="186"/>
      <c r="C257" s="187"/>
      <c r="D257" s="188" t="s">
        <v>83</v>
      </c>
      <c r="E257" s="249" t="s">
        <v>485</v>
      </c>
      <c r="F257" s="249" t="s">
        <v>486</v>
      </c>
      <c r="G257" s="187"/>
      <c r="H257" s="187"/>
      <c r="I257" s="190"/>
      <c r="J257" s="250">
        <f>BK257</f>
        <v>0</v>
      </c>
      <c r="K257" s="187"/>
      <c r="L257" s="192"/>
      <c r="M257" s="193"/>
      <c r="N257" s="194"/>
      <c r="O257" s="194"/>
      <c r="P257" s="195">
        <f>P258</f>
        <v>0</v>
      </c>
      <c r="Q257" s="194"/>
      <c r="R257" s="195">
        <f>R258</f>
        <v>0</v>
      </c>
      <c r="S257" s="194"/>
      <c r="T257" s="196">
        <f>T258</f>
        <v>0</v>
      </c>
      <c r="AR257" s="197" t="s">
        <v>21</v>
      </c>
      <c r="AT257" s="198" t="s">
        <v>83</v>
      </c>
      <c r="AU257" s="198" t="s">
        <v>21</v>
      </c>
      <c r="AY257" s="197" t="s">
        <v>151</v>
      </c>
      <c r="BK257" s="199">
        <f>BK258</f>
        <v>0</v>
      </c>
    </row>
    <row r="258" spans="1:65" s="2" customFormat="1" ht="21.75" customHeight="1">
      <c r="A258" s="34"/>
      <c r="B258" s="35"/>
      <c r="C258" s="200" t="s">
        <v>303</v>
      </c>
      <c r="D258" s="200" t="s">
        <v>152</v>
      </c>
      <c r="E258" s="201" t="s">
        <v>487</v>
      </c>
      <c r="F258" s="202" t="s">
        <v>488</v>
      </c>
      <c r="G258" s="203" t="s">
        <v>394</v>
      </c>
      <c r="H258" s="204">
        <v>0.56499999999999995</v>
      </c>
      <c r="I258" s="205"/>
      <c r="J258" s="206">
        <f>ROUND(I258*H258,2)</f>
        <v>0</v>
      </c>
      <c r="K258" s="202" t="s">
        <v>156</v>
      </c>
      <c r="L258" s="39"/>
      <c r="M258" s="261" t="s">
        <v>1</v>
      </c>
      <c r="N258" s="262" t="s">
        <v>49</v>
      </c>
      <c r="O258" s="241"/>
      <c r="P258" s="263">
        <f>O258*H258</f>
        <v>0</v>
      </c>
      <c r="Q258" s="263">
        <v>0</v>
      </c>
      <c r="R258" s="263">
        <f>Q258*H258</f>
        <v>0</v>
      </c>
      <c r="S258" s="263">
        <v>0</v>
      </c>
      <c r="T258" s="264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11" t="s">
        <v>107</v>
      </c>
      <c r="AT258" s="211" t="s">
        <v>152</v>
      </c>
      <c r="AU258" s="211" t="s">
        <v>92</v>
      </c>
      <c r="AY258" s="17" t="s">
        <v>151</v>
      </c>
      <c r="BE258" s="212">
        <f>IF(N258="základní",J258,0)</f>
        <v>0</v>
      </c>
      <c r="BF258" s="212">
        <f>IF(N258="snížená",J258,0)</f>
        <v>0</v>
      </c>
      <c r="BG258" s="212">
        <f>IF(N258="zákl. přenesená",J258,0)</f>
        <v>0</v>
      </c>
      <c r="BH258" s="212">
        <f>IF(N258="sníž. přenesená",J258,0)</f>
        <v>0</v>
      </c>
      <c r="BI258" s="212">
        <f>IF(N258="nulová",J258,0)</f>
        <v>0</v>
      </c>
      <c r="BJ258" s="17" t="s">
        <v>21</v>
      </c>
      <c r="BK258" s="212">
        <f>ROUND(I258*H258,2)</f>
        <v>0</v>
      </c>
      <c r="BL258" s="17" t="s">
        <v>107</v>
      </c>
      <c r="BM258" s="211" t="s">
        <v>489</v>
      </c>
    </row>
    <row r="259" spans="1:65" s="2" customFormat="1" ht="6.9" customHeight="1">
      <c r="A259" s="34"/>
      <c r="B259" s="54"/>
      <c r="C259" s="55"/>
      <c r="D259" s="55"/>
      <c r="E259" s="55"/>
      <c r="F259" s="55"/>
      <c r="G259" s="55"/>
      <c r="H259" s="55"/>
      <c r="I259" s="158"/>
      <c r="J259" s="55"/>
      <c r="K259" s="55"/>
      <c r="L259" s="39"/>
      <c r="M259" s="34"/>
      <c r="O259" s="34"/>
      <c r="P259" s="34"/>
      <c r="Q259" s="34"/>
      <c r="R259" s="34"/>
      <c r="S259" s="34"/>
      <c r="T259" s="34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</row>
  </sheetData>
  <sheetProtection algorithmName="SHA-512" hashValue="X5MvwyfwAYPvUgbSSesVgJWD6viwu8UQIiulNQoUOkvzGkg1ivYvxTP6gDAIVq/IFk2RxCVgeHoKn1rmkb+LMw==" saltValue="BFfZNSTZFJTgvAWctTnE93ZUXMUltpx8uib4vPe7S3lACL1O6KvrPV6EEN33wzdopmxNgNMBdwuxbXWsM6UtsA==" spinCount="100000" sheet="1" objects="1" scenarios="1" formatColumns="0" formatRows="0" autoFilter="0"/>
  <autoFilter ref="C120:K258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2"/>
  <sheetViews>
    <sheetView showGridLines="0" tabSelected="1" topLeftCell="A34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115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15"/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100</v>
      </c>
    </row>
    <row r="3" spans="1:46" s="1" customFormat="1" ht="6.9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92</v>
      </c>
    </row>
    <row r="4" spans="1:46" s="1" customFormat="1" ht="24.9" customHeight="1">
      <c r="B4" s="20"/>
      <c r="D4" s="119" t="s">
        <v>125</v>
      </c>
      <c r="I4" s="115"/>
      <c r="L4" s="20"/>
      <c r="M4" s="120" t="s">
        <v>10</v>
      </c>
      <c r="AT4" s="17" t="s">
        <v>4</v>
      </c>
    </row>
    <row r="5" spans="1:46" s="1" customFormat="1" ht="6.9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3" t="str">
        <f>'Rekapitulace stavby'!K6</f>
        <v>Rekonstrukce ulice Malé Jablunkovské - 1.etapa</v>
      </c>
      <c r="F7" s="324"/>
      <c r="G7" s="324"/>
      <c r="H7" s="324"/>
      <c r="I7" s="115"/>
      <c r="L7" s="20"/>
    </row>
    <row r="8" spans="1:46" s="1" customFormat="1" ht="12" customHeight="1">
      <c r="B8" s="20"/>
      <c r="D8" s="121" t="s">
        <v>126</v>
      </c>
      <c r="I8" s="115"/>
      <c r="L8" s="20"/>
    </row>
    <row r="9" spans="1:46" s="2" customFormat="1" ht="16.5" customHeight="1">
      <c r="A9" s="34"/>
      <c r="B9" s="39"/>
      <c r="C9" s="34"/>
      <c r="D9" s="34"/>
      <c r="E9" s="323" t="s">
        <v>490</v>
      </c>
      <c r="F9" s="326"/>
      <c r="G9" s="326"/>
      <c r="H9" s="326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491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25" t="s">
        <v>492</v>
      </c>
      <c r="F11" s="326"/>
      <c r="G11" s="326"/>
      <c r="H11" s="326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19</v>
      </c>
      <c r="E13" s="34"/>
      <c r="F13" s="110" t="s">
        <v>1</v>
      </c>
      <c r="G13" s="34"/>
      <c r="H13" s="34"/>
      <c r="I13" s="123" t="s">
        <v>20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22</v>
      </c>
      <c r="E14" s="34"/>
      <c r="F14" s="110" t="s">
        <v>23</v>
      </c>
      <c r="G14" s="34"/>
      <c r="H14" s="34"/>
      <c r="I14" s="123" t="s">
        <v>24</v>
      </c>
      <c r="J14" s="124" t="str">
        <f>'Rekapitulace stavby'!AN8</f>
        <v>14. 1. 2020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8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28</v>
      </c>
      <c r="E16" s="34"/>
      <c r="F16" s="34"/>
      <c r="G16" s="34"/>
      <c r="H16" s="34"/>
      <c r="I16" s="123" t="s">
        <v>29</v>
      </c>
      <c r="J16" s="110" t="s">
        <v>30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31</v>
      </c>
      <c r="F17" s="34"/>
      <c r="G17" s="34"/>
      <c r="H17" s="34"/>
      <c r="I17" s="123" t="s">
        <v>32</v>
      </c>
      <c r="J17" s="110" t="s">
        <v>33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34</v>
      </c>
      <c r="E19" s="34"/>
      <c r="F19" s="34"/>
      <c r="G19" s="34"/>
      <c r="H19" s="34"/>
      <c r="I19" s="123" t="s">
        <v>29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27" t="str">
        <f>'Rekapitulace stavby'!E14</f>
        <v>Vyplň údaj</v>
      </c>
      <c r="F20" s="328"/>
      <c r="G20" s="328"/>
      <c r="H20" s="328"/>
      <c r="I20" s="123" t="s">
        <v>32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36</v>
      </c>
      <c r="E22" s="34"/>
      <c r="F22" s="34"/>
      <c r="G22" s="34"/>
      <c r="H22" s="34"/>
      <c r="I22" s="123" t="s">
        <v>29</v>
      </c>
      <c r="J22" s="110" t="s">
        <v>37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39</v>
      </c>
      <c r="F23" s="34"/>
      <c r="G23" s="34"/>
      <c r="H23" s="34"/>
      <c r="I23" s="123" t="s">
        <v>32</v>
      </c>
      <c r="J23" s="110" t="s">
        <v>40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41</v>
      </c>
      <c r="E25" s="34"/>
      <c r="F25" s="34"/>
      <c r="G25" s="34"/>
      <c r="H25" s="34"/>
      <c r="I25" s="123" t="s">
        <v>29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32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43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29" t="s">
        <v>1</v>
      </c>
      <c r="F29" s="329"/>
      <c r="G29" s="329"/>
      <c r="H29" s="329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44</v>
      </c>
      <c r="E32" s="34"/>
      <c r="F32" s="34"/>
      <c r="G32" s="34"/>
      <c r="H32" s="34"/>
      <c r="I32" s="122"/>
      <c r="J32" s="132">
        <f>ROUND(J128,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34"/>
      <c r="F34" s="133" t="s">
        <v>46</v>
      </c>
      <c r="G34" s="34"/>
      <c r="H34" s="34"/>
      <c r="I34" s="134" t="s">
        <v>45</v>
      </c>
      <c r="J34" s="133" t="s">
        <v>47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35" t="s">
        <v>48</v>
      </c>
      <c r="E35" s="121" t="s">
        <v>49</v>
      </c>
      <c r="F35" s="136">
        <f>ROUND((SUM(BE128:BE311)),  2)</f>
        <v>0</v>
      </c>
      <c r="G35" s="34"/>
      <c r="H35" s="34"/>
      <c r="I35" s="137">
        <v>0.21</v>
      </c>
      <c r="J35" s="136">
        <f>ROUND(((SUM(BE128:BE311))*I35),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21" t="s">
        <v>50</v>
      </c>
      <c r="F36" s="136">
        <f>ROUND((SUM(BF128:BF311)),  2)</f>
        <v>0</v>
      </c>
      <c r="G36" s="34"/>
      <c r="H36" s="34"/>
      <c r="I36" s="137">
        <v>0.15</v>
      </c>
      <c r="J36" s="136">
        <f>ROUND(((SUM(BF128:BF311))*I36),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21" t="s">
        <v>51</v>
      </c>
      <c r="F37" s="136">
        <f>ROUND((SUM(BG128:BG311)),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9"/>
      <c r="C38" s="34"/>
      <c r="D38" s="34"/>
      <c r="E38" s="121" t="s">
        <v>52</v>
      </c>
      <c r="F38" s="136">
        <f>ROUND((SUM(BH128:BH311)),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9"/>
      <c r="C39" s="34"/>
      <c r="D39" s="34"/>
      <c r="E39" s="121" t="s">
        <v>53</v>
      </c>
      <c r="F39" s="136">
        <f>ROUND((SUM(BI128:BI311)),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54</v>
      </c>
      <c r="E41" s="140"/>
      <c r="F41" s="140"/>
      <c r="G41" s="141" t="s">
        <v>55</v>
      </c>
      <c r="H41" s="142" t="s">
        <v>56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" customHeight="1">
      <c r="B43" s="20"/>
      <c r="I43" s="115"/>
      <c r="L43" s="20"/>
    </row>
    <row r="44" spans="1:31" s="1" customFormat="1" ht="14.4" customHeight="1">
      <c r="B44" s="20"/>
      <c r="I44" s="115"/>
      <c r="L44" s="20"/>
    </row>
    <row r="45" spans="1:31" s="1" customFormat="1" ht="14.4" customHeight="1">
      <c r="B45" s="20"/>
      <c r="I45" s="115"/>
      <c r="L45" s="20"/>
    </row>
    <row r="46" spans="1:31" s="1" customFormat="1" ht="14.4" customHeight="1">
      <c r="B46" s="20"/>
      <c r="I46" s="115"/>
      <c r="L46" s="20"/>
    </row>
    <row r="47" spans="1:31" s="1" customFormat="1" ht="14.4" customHeight="1">
      <c r="B47" s="20"/>
      <c r="I47" s="115"/>
      <c r="L47" s="20"/>
    </row>
    <row r="48" spans="1:31" s="1" customFormat="1" ht="14.4" customHeight="1">
      <c r="B48" s="20"/>
      <c r="I48" s="115"/>
      <c r="L48" s="20"/>
    </row>
    <row r="49" spans="1:31" s="1" customFormat="1" ht="14.4" customHeight="1">
      <c r="B49" s="20"/>
      <c r="I49" s="115"/>
      <c r="L49" s="20"/>
    </row>
    <row r="50" spans="1:31" s="2" customFormat="1" ht="14.4" customHeight="1">
      <c r="B50" s="51"/>
      <c r="D50" s="146" t="s">
        <v>57</v>
      </c>
      <c r="E50" s="147"/>
      <c r="F50" s="147"/>
      <c r="G50" s="146" t="s">
        <v>58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4"/>
      <c r="B61" s="39"/>
      <c r="C61" s="34"/>
      <c r="D61" s="149" t="s">
        <v>59</v>
      </c>
      <c r="E61" s="150"/>
      <c r="F61" s="151" t="s">
        <v>60</v>
      </c>
      <c r="G61" s="149" t="s">
        <v>59</v>
      </c>
      <c r="H61" s="150"/>
      <c r="I61" s="152"/>
      <c r="J61" s="153" t="s">
        <v>60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4"/>
      <c r="B65" s="39"/>
      <c r="C65" s="34"/>
      <c r="D65" s="146" t="s">
        <v>61</v>
      </c>
      <c r="E65" s="154"/>
      <c r="F65" s="154"/>
      <c r="G65" s="146" t="s">
        <v>62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4"/>
      <c r="B76" s="39"/>
      <c r="C76" s="34"/>
      <c r="D76" s="149" t="s">
        <v>59</v>
      </c>
      <c r="E76" s="150"/>
      <c r="F76" s="151" t="s">
        <v>60</v>
      </c>
      <c r="G76" s="149" t="s">
        <v>59</v>
      </c>
      <c r="H76" s="150"/>
      <c r="I76" s="152"/>
      <c r="J76" s="153" t="s">
        <v>60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" customHeight="1">
      <c r="A82" s="34"/>
      <c r="B82" s="35"/>
      <c r="C82" s="23" t="s">
        <v>128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21" t="str">
        <f>E7</f>
        <v>Rekonstrukce ulice Malé Jablunkovské - 1.etapa</v>
      </c>
      <c r="F85" s="322"/>
      <c r="G85" s="322"/>
      <c r="H85" s="322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126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21" t="s">
        <v>490</v>
      </c>
      <c r="F87" s="320"/>
      <c r="G87" s="320"/>
      <c r="H87" s="320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491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12" t="str">
        <f>E11</f>
        <v>2.1 - Komunikace a zpevněné plochy</v>
      </c>
      <c r="F89" s="320"/>
      <c r="G89" s="320"/>
      <c r="H89" s="320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22</v>
      </c>
      <c r="D91" s="36"/>
      <c r="E91" s="36"/>
      <c r="F91" s="27" t="str">
        <f>F14</f>
        <v>Třinec</v>
      </c>
      <c r="G91" s="36"/>
      <c r="H91" s="36"/>
      <c r="I91" s="123" t="s">
        <v>24</v>
      </c>
      <c r="J91" s="66" t="str">
        <f>IF(J14="","",J14)</f>
        <v>14. 1. 2020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5.65" customHeight="1">
      <c r="A93" s="34"/>
      <c r="B93" s="35"/>
      <c r="C93" s="29" t="s">
        <v>28</v>
      </c>
      <c r="D93" s="36"/>
      <c r="E93" s="36"/>
      <c r="F93" s="27" t="str">
        <f>E17</f>
        <v>Město Třinec</v>
      </c>
      <c r="G93" s="36"/>
      <c r="H93" s="36"/>
      <c r="I93" s="123" t="s">
        <v>36</v>
      </c>
      <c r="J93" s="32" t="str">
        <f>E23</f>
        <v>UDI MORAVA s.r.o.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15" customHeight="1">
      <c r="A94" s="34"/>
      <c r="B94" s="35"/>
      <c r="C94" s="29" t="s">
        <v>34</v>
      </c>
      <c r="D94" s="36"/>
      <c r="E94" s="36"/>
      <c r="F94" s="27" t="str">
        <f>IF(E20="","",E20)</f>
        <v>Vyplň údaj</v>
      </c>
      <c r="G94" s="36"/>
      <c r="H94" s="36"/>
      <c r="I94" s="123" t="s">
        <v>41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129</v>
      </c>
      <c r="D96" s="163"/>
      <c r="E96" s="163"/>
      <c r="F96" s="163"/>
      <c r="G96" s="163"/>
      <c r="H96" s="163"/>
      <c r="I96" s="164"/>
      <c r="J96" s="165" t="s">
        <v>130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8" customHeight="1">
      <c r="A98" s="34"/>
      <c r="B98" s="35"/>
      <c r="C98" s="166" t="s">
        <v>131</v>
      </c>
      <c r="D98" s="36"/>
      <c r="E98" s="36"/>
      <c r="F98" s="36"/>
      <c r="G98" s="36"/>
      <c r="H98" s="36"/>
      <c r="I98" s="122"/>
      <c r="J98" s="84">
        <f>J128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132</v>
      </c>
    </row>
    <row r="99" spans="1:47" s="9" customFormat="1" ht="24.9" customHeight="1">
      <c r="B99" s="167"/>
      <c r="C99" s="168"/>
      <c r="D99" s="169" t="s">
        <v>309</v>
      </c>
      <c r="E99" s="170"/>
      <c r="F99" s="170"/>
      <c r="G99" s="170"/>
      <c r="H99" s="170"/>
      <c r="I99" s="171"/>
      <c r="J99" s="172">
        <f>J129</f>
        <v>0</v>
      </c>
      <c r="K99" s="168"/>
      <c r="L99" s="173"/>
    </row>
    <row r="100" spans="1:47" s="14" customFormat="1" ht="19.95" customHeight="1">
      <c r="B100" s="243"/>
      <c r="C100" s="104"/>
      <c r="D100" s="244" t="s">
        <v>310</v>
      </c>
      <c r="E100" s="245"/>
      <c r="F100" s="245"/>
      <c r="G100" s="245"/>
      <c r="H100" s="245"/>
      <c r="I100" s="246"/>
      <c r="J100" s="247">
        <f>J130</f>
        <v>0</v>
      </c>
      <c r="K100" s="104"/>
      <c r="L100" s="248"/>
    </row>
    <row r="101" spans="1:47" s="14" customFormat="1" ht="19.95" customHeight="1">
      <c r="B101" s="243"/>
      <c r="C101" s="104"/>
      <c r="D101" s="244" t="s">
        <v>493</v>
      </c>
      <c r="E101" s="245"/>
      <c r="F101" s="245"/>
      <c r="G101" s="245"/>
      <c r="H101" s="245"/>
      <c r="I101" s="246"/>
      <c r="J101" s="247">
        <f>J177</f>
        <v>0</v>
      </c>
      <c r="K101" s="104"/>
      <c r="L101" s="248"/>
    </row>
    <row r="102" spans="1:47" s="14" customFormat="1" ht="19.95" customHeight="1">
      <c r="B102" s="243"/>
      <c r="C102" s="104"/>
      <c r="D102" s="244" t="s">
        <v>494</v>
      </c>
      <c r="E102" s="245"/>
      <c r="F102" s="245"/>
      <c r="G102" s="245"/>
      <c r="H102" s="245"/>
      <c r="I102" s="246"/>
      <c r="J102" s="247">
        <f>J179</f>
        <v>0</v>
      </c>
      <c r="K102" s="104"/>
      <c r="L102" s="248"/>
    </row>
    <row r="103" spans="1:47" s="14" customFormat="1" ht="19.95" customHeight="1">
      <c r="B103" s="243"/>
      <c r="C103" s="104"/>
      <c r="D103" s="244" t="s">
        <v>495</v>
      </c>
      <c r="E103" s="245"/>
      <c r="F103" s="245"/>
      <c r="G103" s="245"/>
      <c r="H103" s="245"/>
      <c r="I103" s="246"/>
      <c r="J103" s="247">
        <f>J183</f>
        <v>0</v>
      </c>
      <c r="K103" s="104"/>
      <c r="L103" s="248"/>
    </row>
    <row r="104" spans="1:47" s="14" customFormat="1" ht="19.95" customHeight="1">
      <c r="B104" s="243"/>
      <c r="C104" s="104"/>
      <c r="D104" s="244" t="s">
        <v>496</v>
      </c>
      <c r="E104" s="245"/>
      <c r="F104" s="245"/>
      <c r="G104" s="245"/>
      <c r="H104" s="245"/>
      <c r="I104" s="246"/>
      <c r="J104" s="247">
        <f>J220</f>
        <v>0</v>
      </c>
      <c r="K104" s="104"/>
      <c r="L104" s="248"/>
    </row>
    <row r="105" spans="1:47" s="14" customFormat="1" ht="19.95" customHeight="1">
      <c r="B105" s="243"/>
      <c r="C105" s="104"/>
      <c r="D105" s="244" t="s">
        <v>311</v>
      </c>
      <c r="E105" s="245"/>
      <c r="F105" s="245"/>
      <c r="G105" s="245"/>
      <c r="H105" s="245"/>
      <c r="I105" s="246"/>
      <c r="J105" s="247">
        <f>J252</f>
        <v>0</v>
      </c>
      <c r="K105" s="104"/>
      <c r="L105" s="248"/>
    </row>
    <row r="106" spans="1:47" s="14" customFormat="1" ht="19.95" customHeight="1">
      <c r="B106" s="243"/>
      <c r="C106" s="104"/>
      <c r="D106" s="244" t="s">
        <v>313</v>
      </c>
      <c r="E106" s="245"/>
      <c r="F106" s="245"/>
      <c r="G106" s="245"/>
      <c r="H106" s="245"/>
      <c r="I106" s="246"/>
      <c r="J106" s="247">
        <f>J310</f>
        <v>0</v>
      </c>
      <c r="K106" s="104"/>
      <c r="L106" s="248"/>
    </row>
    <row r="107" spans="1:47" s="2" customFormat="1" ht="21.75" customHeight="1">
      <c r="A107" s="34"/>
      <c r="B107" s="35"/>
      <c r="C107" s="36"/>
      <c r="D107" s="36"/>
      <c r="E107" s="36"/>
      <c r="F107" s="36"/>
      <c r="G107" s="36"/>
      <c r="H107" s="36"/>
      <c r="I107" s="122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6.9" customHeight="1">
      <c r="A108" s="34"/>
      <c r="B108" s="54"/>
      <c r="C108" s="55"/>
      <c r="D108" s="55"/>
      <c r="E108" s="55"/>
      <c r="F108" s="55"/>
      <c r="G108" s="55"/>
      <c r="H108" s="55"/>
      <c r="I108" s="158"/>
      <c r="J108" s="55"/>
      <c r="K108" s="55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12" spans="1:47" s="2" customFormat="1" ht="6.9" customHeight="1">
      <c r="A112" s="34"/>
      <c r="B112" s="56"/>
      <c r="C112" s="57"/>
      <c r="D112" s="57"/>
      <c r="E112" s="57"/>
      <c r="F112" s="57"/>
      <c r="G112" s="57"/>
      <c r="H112" s="57"/>
      <c r="I112" s="161"/>
      <c r="J112" s="57"/>
      <c r="K112" s="57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3" s="2" customFormat="1" ht="24.9" customHeight="1">
      <c r="A113" s="34"/>
      <c r="B113" s="35"/>
      <c r="C113" s="23" t="s">
        <v>136</v>
      </c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6.9" customHeight="1">
      <c r="A114" s="34"/>
      <c r="B114" s="35"/>
      <c r="C114" s="36"/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12" customHeight="1">
      <c r="A115" s="34"/>
      <c r="B115" s="35"/>
      <c r="C115" s="29" t="s">
        <v>16</v>
      </c>
      <c r="D115" s="36"/>
      <c r="E115" s="36"/>
      <c r="F115" s="36"/>
      <c r="G115" s="36"/>
      <c r="H115" s="36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6.5" customHeight="1">
      <c r="A116" s="34"/>
      <c r="B116" s="35"/>
      <c r="C116" s="36"/>
      <c r="D116" s="36"/>
      <c r="E116" s="321" t="str">
        <f>E7</f>
        <v>Rekonstrukce ulice Malé Jablunkovské - 1.etapa</v>
      </c>
      <c r="F116" s="322"/>
      <c r="G116" s="322"/>
      <c r="H116" s="322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1" customFormat="1" ht="12" customHeight="1">
      <c r="B117" s="21"/>
      <c r="C117" s="29" t="s">
        <v>126</v>
      </c>
      <c r="D117" s="22"/>
      <c r="E117" s="22"/>
      <c r="F117" s="22"/>
      <c r="G117" s="22"/>
      <c r="H117" s="22"/>
      <c r="I117" s="115"/>
      <c r="J117" s="22"/>
      <c r="K117" s="22"/>
      <c r="L117" s="20"/>
    </row>
    <row r="118" spans="1:63" s="2" customFormat="1" ht="16.5" customHeight="1">
      <c r="A118" s="34"/>
      <c r="B118" s="35"/>
      <c r="C118" s="36"/>
      <c r="D118" s="36"/>
      <c r="E118" s="321" t="s">
        <v>490</v>
      </c>
      <c r="F118" s="320"/>
      <c r="G118" s="320"/>
      <c r="H118" s="320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2" customHeight="1">
      <c r="A119" s="34"/>
      <c r="B119" s="35"/>
      <c r="C119" s="29" t="s">
        <v>491</v>
      </c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16.5" customHeight="1">
      <c r="A120" s="34"/>
      <c r="B120" s="35"/>
      <c r="C120" s="36"/>
      <c r="D120" s="36"/>
      <c r="E120" s="312" t="str">
        <f>E11</f>
        <v>2.1 - Komunikace a zpevněné plochy</v>
      </c>
      <c r="F120" s="320"/>
      <c r="G120" s="320"/>
      <c r="H120" s="320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6.9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12" customHeight="1">
      <c r="A122" s="34"/>
      <c r="B122" s="35"/>
      <c r="C122" s="29" t="s">
        <v>22</v>
      </c>
      <c r="D122" s="36"/>
      <c r="E122" s="36"/>
      <c r="F122" s="27" t="str">
        <f>F14</f>
        <v>Třinec</v>
      </c>
      <c r="G122" s="36"/>
      <c r="H122" s="36"/>
      <c r="I122" s="123" t="s">
        <v>24</v>
      </c>
      <c r="J122" s="66" t="str">
        <f>IF(J14="","",J14)</f>
        <v>14. 1. 2020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6.9" customHeight="1">
      <c r="A123" s="34"/>
      <c r="B123" s="35"/>
      <c r="C123" s="36"/>
      <c r="D123" s="36"/>
      <c r="E123" s="36"/>
      <c r="F123" s="36"/>
      <c r="G123" s="36"/>
      <c r="H123" s="36"/>
      <c r="I123" s="122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25.65" customHeight="1">
      <c r="A124" s="34"/>
      <c r="B124" s="35"/>
      <c r="C124" s="29" t="s">
        <v>28</v>
      </c>
      <c r="D124" s="36"/>
      <c r="E124" s="36"/>
      <c r="F124" s="27" t="str">
        <f>E17</f>
        <v>Město Třinec</v>
      </c>
      <c r="G124" s="36"/>
      <c r="H124" s="36"/>
      <c r="I124" s="123" t="s">
        <v>36</v>
      </c>
      <c r="J124" s="32" t="str">
        <f>E23</f>
        <v>UDI MORAVA s.r.o.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5.15" customHeight="1">
      <c r="A125" s="34"/>
      <c r="B125" s="35"/>
      <c r="C125" s="29" t="s">
        <v>34</v>
      </c>
      <c r="D125" s="36"/>
      <c r="E125" s="36"/>
      <c r="F125" s="27" t="str">
        <f>IF(E20="","",E20)</f>
        <v>Vyplň údaj</v>
      </c>
      <c r="G125" s="36"/>
      <c r="H125" s="36"/>
      <c r="I125" s="123" t="s">
        <v>41</v>
      </c>
      <c r="J125" s="32" t="str">
        <f>E26</f>
        <v xml:space="preserve"> 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2" customFormat="1" ht="10.35" customHeight="1">
      <c r="A126" s="34"/>
      <c r="B126" s="35"/>
      <c r="C126" s="36"/>
      <c r="D126" s="36"/>
      <c r="E126" s="36"/>
      <c r="F126" s="36"/>
      <c r="G126" s="36"/>
      <c r="H126" s="36"/>
      <c r="I126" s="122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63" s="10" customFormat="1" ht="29.25" customHeight="1">
      <c r="A127" s="174"/>
      <c r="B127" s="175"/>
      <c r="C127" s="176" t="s">
        <v>137</v>
      </c>
      <c r="D127" s="177" t="s">
        <v>69</v>
      </c>
      <c r="E127" s="177" t="s">
        <v>65</v>
      </c>
      <c r="F127" s="177" t="s">
        <v>66</v>
      </c>
      <c r="G127" s="177" t="s">
        <v>138</v>
      </c>
      <c r="H127" s="177" t="s">
        <v>139</v>
      </c>
      <c r="I127" s="178" t="s">
        <v>140</v>
      </c>
      <c r="J127" s="177" t="s">
        <v>130</v>
      </c>
      <c r="K127" s="179" t="s">
        <v>141</v>
      </c>
      <c r="L127" s="180"/>
      <c r="M127" s="75" t="s">
        <v>1</v>
      </c>
      <c r="N127" s="76" t="s">
        <v>48</v>
      </c>
      <c r="O127" s="76" t="s">
        <v>142</v>
      </c>
      <c r="P127" s="76" t="s">
        <v>143</v>
      </c>
      <c r="Q127" s="76" t="s">
        <v>144</v>
      </c>
      <c r="R127" s="76" t="s">
        <v>145</v>
      </c>
      <c r="S127" s="76" t="s">
        <v>146</v>
      </c>
      <c r="T127" s="77" t="s">
        <v>147</v>
      </c>
      <c r="U127" s="174"/>
      <c r="V127" s="174"/>
      <c r="W127" s="174"/>
      <c r="X127" s="174"/>
      <c r="Y127" s="174"/>
      <c r="Z127" s="174"/>
      <c r="AA127" s="174"/>
      <c r="AB127" s="174"/>
      <c r="AC127" s="174"/>
      <c r="AD127" s="174"/>
      <c r="AE127" s="174"/>
    </row>
    <row r="128" spans="1:63" s="2" customFormat="1" ht="22.8" customHeight="1">
      <c r="A128" s="34"/>
      <c r="B128" s="35"/>
      <c r="C128" s="82" t="s">
        <v>148</v>
      </c>
      <c r="D128" s="36"/>
      <c r="E128" s="36"/>
      <c r="F128" s="36"/>
      <c r="G128" s="36"/>
      <c r="H128" s="36"/>
      <c r="I128" s="122"/>
      <c r="J128" s="181">
        <f>BK128</f>
        <v>0</v>
      </c>
      <c r="K128" s="36"/>
      <c r="L128" s="39"/>
      <c r="M128" s="78"/>
      <c r="N128" s="182"/>
      <c r="O128" s="79"/>
      <c r="P128" s="183">
        <f>P129</f>
        <v>0</v>
      </c>
      <c r="Q128" s="79"/>
      <c r="R128" s="183">
        <f>R129</f>
        <v>684.30385000000001</v>
      </c>
      <c r="S128" s="79"/>
      <c r="T128" s="184">
        <f>T129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83</v>
      </c>
      <c r="AU128" s="17" t="s">
        <v>132</v>
      </c>
      <c r="BK128" s="185">
        <f>BK129</f>
        <v>0</v>
      </c>
    </row>
    <row r="129" spans="1:65" s="11" customFormat="1" ht="25.95" customHeight="1">
      <c r="B129" s="186"/>
      <c r="C129" s="187"/>
      <c r="D129" s="188" t="s">
        <v>83</v>
      </c>
      <c r="E129" s="189" t="s">
        <v>314</v>
      </c>
      <c r="F129" s="189" t="s">
        <v>315</v>
      </c>
      <c r="G129" s="187"/>
      <c r="H129" s="187"/>
      <c r="I129" s="190"/>
      <c r="J129" s="191">
        <f>BK129</f>
        <v>0</v>
      </c>
      <c r="K129" s="187"/>
      <c r="L129" s="192"/>
      <c r="M129" s="193"/>
      <c r="N129" s="194"/>
      <c r="O129" s="194"/>
      <c r="P129" s="195">
        <f>P130+P177+P179+P183+P220+P252+P310</f>
        <v>0</v>
      </c>
      <c r="Q129" s="194"/>
      <c r="R129" s="195">
        <f>R130+R177+R179+R183+R220+R252+R310</f>
        <v>684.30385000000001</v>
      </c>
      <c r="S129" s="194"/>
      <c r="T129" s="196">
        <f>T130+T177+T179+T183+T220+T252+T310</f>
        <v>0</v>
      </c>
      <c r="AR129" s="197" t="s">
        <v>21</v>
      </c>
      <c r="AT129" s="198" t="s">
        <v>83</v>
      </c>
      <c r="AU129" s="198" t="s">
        <v>84</v>
      </c>
      <c r="AY129" s="197" t="s">
        <v>151</v>
      </c>
      <c r="BK129" s="199">
        <f>BK130+BK177+BK179+BK183+BK220+BK252+BK310</f>
        <v>0</v>
      </c>
    </row>
    <row r="130" spans="1:65" s="11" customFormat="1" ht="22.8" customHeight="1">
      <c r="B130" s="186"/>
      <c r="C130" s="187"/>
      <c r="D130" s="188" t="s">
        <v>83</v>
      </c>
      <c r="E130" s="249" t="s">
        <v>21</v>
      </c>
      <c r="F130" s="249" t="s">
        <v>316</v>
      </c>
      <c r="G130" s="187"/>
      <c r="H130" s="187"/>
      <c r="I130" s="190"/>
      <c r="J130" s="250">
        <f>BK130</f>
        <v>0</v>
      </c>
      <c r="K130" s="187"/>
      <c r="L130" s="192"/>
      <c r="M130" s="193"/>
      <c r="N130" s="194"/>
      <c r="O130" s="194"/>
      <c r="P130" s="195">
        <f>SUM(P131:P176)</f>
        <v>0</v>
      </c>
      <c r="Q130" s="194"/>
      <c r="R130" s="195">
        <f>SUM(R131:R176)</f>
        <v>1.925E-2</v>
      </c>
      <c r="S130" s="194"/>
      <c r="T130" s="196">
        <f>SUM(T131:T176)</f>
        <v>0</v>
      </c>
      <c r="AR130" s="197" t="s">
        <v>21</v>
      </c>
      <c r="AT130" s="198" t="s">
        <v>83</v>
      </c>
      <c r="AU130" s="198" t="s">
        <v>21</v>
      </c>
      <c r="AY130" s="197" t="s">
        <v>151</v>
      </c>
      <c r="BK130" s="199">
        <f>SUM(BK131:BK176)</f>
        <v>0</v>
      </c>
    </row>
    <row r="131" spans="1:65" s="2" customFormat="1" ht="21.75" customHeight="1">
      <c r="A131" s="34"/>
      <c r="B131" s="35"/>
      <c r="C131" s="200" t="s">
        <v>21</v>
      </c>
      <c r="D131" s="200" t="s">
        <v>152</v>
      </c>
      <c r="E131" s="201" t="s">
        <v>375</v>
      </c>
      <c r="F131" s="202" t="s">
        <v>376</v>
      </c>
      <c r="G131" s="203" t="s">
        <v>368</v>
      </c>
      <c r="H131" s="204">
        <v>29.85</v>
      </c>
      <c r="I131" s="205"/>
      <c r="J131" s="206">
        <f>ROUND(I131*H131,2)</f>
        <v>0</v>
      </c>
      <c r="K131" s="202" t="s">
        <v>156</v>
      </c>
      <c r="L131" s="39"/>
      <c r="M131" s="207" t="s">
        <v>1</v>
      </c>
      <c r="N131" s="208" t="s">
        <v>49</v>
      </c>
      <c r="O131" s="71"/>
      <c r="P131" s="209">
        <f>O131*H131</f>
        <v>0</v>
      </c>
      <c r="Q131" s="209">
        <v>0</v>
      </c>
      <c r="R131" s="209">
        <f>Q131*H131</f>
        <v>0</v>
      </c>
      <c r="S131" s="209">
        <v>0</v>
      </c>
      <c r="T131" s="21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1" t="s">
        <v>107</v>
      </c>
      <c r="AT131" s="211" t="s">
        <v>152</v>
      </c>
      <c r="AU131" s="211" t="s">
        <v>92</v>
      </c>
      <c r="AY131" s="17" t="s">
        <v>151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7" t="s">
        <v>21</v>
      </c>
      <c r="BK131" s="212">
        <f>ROUND(I131*H131,2)</f>
        <v>0</v>
      </c>
      <c r="BL131" s="17" t="s">
        <v>107</v>
      </c>
      <c r="BM131" s="211" t="s">
        <v>497</v>
      </c>
    </row>
    <row r="132" spans="1:65" s="12" customFormat="1">
      <c r="B132" s="217"/>
      <c r="C132" s="218"/>
      <c r="D132" s="213" t="s">
        <v>205</v>
      </c>
      <c r="E132" s="219" t="s">
        <v>1</v>
      </c>
      <c r="F132" s="220" t="s">
        <v>498</v>
      </c>
      <c r="G132" s="218"/>
      <c r="H132" s="221">
        <v>23.1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205</v>
      </c>
      <c r="AU132" s="227" t="s">
        <v>92</v>
      </c>
      <c r="AV132" s="12" t="s">
        <v>92</v>
      </c>
      <c r="AW132" s="12" t="s">
        <v>38</v>
      </c>
      <c r="AX132" s="12" t="s">
        <v>84</v>
      </c>
      <c r="AY132" s="227" t="s">
        <v>151</v>
      </c>
    </row>
    <row r="133" spans="1:65" s="12" customFormat="1">
      <c r="B133" s="217"/>
      <c r="C133" s="218"/>
      <c r="D133" s="213" t="s">
        <v>205</v>
      </c>
      <c r="E133" s="219" t="s">
        <v>1</v>
      </c>
      <c r="F133" s="220" t="s">
        <v>499</v>
      </c>
      <c r="G133" s="218"/>
      <c r="H133" s="221">
        <v>6.75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205</v>
      </c>
      <c r="AU133" s="227" t="s">
        <v>92</v>
      </c>
      <c r="AV133" s="12" t="s">
        <v>92</v>
      </c>
      <c r="AW133" s="12" t="s">
        <v>38</v>
      </c>
      <c r="AX133" s="12" t="s">
        <v>84</v>
      </c>
      <c r="AY133" s="227" t="s">
        <v>151</v>
      </c>
    </row>
    <row r="134" spans="1:65" s="13" customFormat="1">
      <c r="B134" s="228"/>
      <c r="C134" s="229"/>
      <c r="D134" s="213" t="s">
        <v>205</v>
      </c>
      <c r="E134" s="230" t="s">
        <v>1</v>
      </c>
      <c r="F134" s="231" t="s">
        <v>209</v>
      </c>
      <c r="G134" s="229"/>
      <c r="H134" s="232">
        <v>29.85</v>
      </c>
      <c r="I134" s="233"/>
      <c r="J134" s="229"/>
      <c r="K134" s="229"/>
      <c r="L134" s="234"/>
      <c r="M134" s="235"/>
      <c r="N134" s="236"/>
      <c r="O134" s="236"/>
      <c r="P134" s="236"/>
      <c r="Q134" s="236"/>
      <c r="R134" s="236"/>
      <c r="S134" s="236"/>
      <c r="T134" s="237"/>
      <c r="AT134" s="238" t="s">
        <v>205</v>
      </c>
      <c r="AU134" s="238" t="s">
        <v>92</v>
      </c>
      <c r="AV134" s="13" t="s">
        <v>107</v>
      </c>
      <c r="AW134" s="13" t="s">
        <v>38</v>
      </c>
      <c r="AX134" s="13" t="s">
        <v>21</v>
      </c>
      <c r="AY134" s="238" t="s">
        <v>151</v>
      </c>
    </row>
    <row r="135" spans="1:65" s="2" customFormat="1" ht="21.75" customHeight="1">
      <c r="A135" s="34"/>
      <c r="B135" s="35"/>
      <c r="C135" s="200" t="s">
        <v>92</v>
      </c>
      <c r="D135" s="200" t="s">
        <v>152</v>
      </c>
      <c r="E135" s="201" t="s">
        <v>500</v>
      </c>
      <c r="F135" s="202" t="s">
        <v>501</v>
      </c>
      <c r="G135" s="203" t="s">
        <v>368</v>
      </c>
      <c r="H135" s="204">
        <v>52.95</v>
      </c>
      <c r="I135" s="205"/>
      <c r="J135" s="206">
        <f>ROUND(I135*H135,2)</f>
        <v>0</v>
      </c>
      <c r="K135" s="202" t="s">
        <v>156</v>
      </c>
      <c r="L135" s="39"/>
      <c r="M135" s="207" t="s">
        <v>1</v>
      </c>
      <c r="N135" s="208" t="s">
        <v>49</v>
      </c>
      <c r="O135" s="71"/>
      <c r="P135" s="209">
        <f>O135*H135</f>
        <v>0</v>
      </c>
      <c r="Q135" s="209">
        <v>0</v>
      </c>
      <c r="R135" s="209">
        <f>Q135*H135</f>
        <v>0</v>
      </c>
      <c r="S135" s="209">
        <v>0</v>
      </c>
      <c r="T135" s="21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1" t="s">
        <v>107</v>
      </c>
      <c r="AT135" s="211" t="s">
        <v>152</v>
      </c>
      <c r="AU135" s="211" t="s">
        <v>92</v>
      </c>
      <c r="AY135" s="17" t="s">
        <v>151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7" t="s">
        <v>21</v>
      </c>
      <c r="BK135" s="212">
        <f>ROUND(I135*H135,2)</f>
        <v>0</v>
      </c>
      <c r="BL135" s="17" t="s">
        <v>107</v>
      </c>
      <c r="BM135" s="211" t="s">
        <v>502</v>
      </c>
    </row>
    <row r="136" spans="1:65" s="12" customFormat="1">
      <c r="B136" s="217"/>
      <c r="C136" s="218"/>
      <c r="D136" s="213" t="s">
        <v>205</v>
      </c>
      <c r="E136" s="219" t="s">
        <v>1</v>
      </c>
      <c r="F136" s="220" t="s">
        <v>503</v>
      </c>
      <c r="G136" s="218"/>
      <c r="H136" s="221">
        <v>46.2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205</v>
      </c>
      <c r="AU136" s="227" t="s">
        <v>92</v>
      </c>
      <c r="AV136" s="12" t="s">
        <v>92</v>
      </c>
      <c r="AW136" s="12" t="s">
        <v>38</v>
      </c>
      <c r="AX136" s="12" t="s">
        <v>84</v>
      </c>
      <c r="AY136" s="227" t="s">
        <v>151</v>
      </c>
    </row>
    <row r="137" spans="1:65" s="12" customFormat="1" ht="20.399999999999999">
      <c r="B137" s="217"/>
      <c r="C137" s="218"/>
      <c r="D137" s="213" t="s">
        <v>205</v>
      </c>
      <c r="E137" s="219" t="s">
        <v>1</v>
      </c>
      <c r="F137" s="220" t="s">
        <v>504</v>
      </c>
      <c r="G137" s="218"/>
      <c r="H137" s="221">
        <v>6.75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205</v>
      </c>
      <c r="AU137" s="227" t="s">
        <v>92</v>
      </c>
      <c r="AV137" s="12" t="s">
        <v>92</v>
      </c>
      <c r="AW137" s="12" t="s">
        <v>38</v>
      </c>
      <c r="AX137" s="12" t="s">
        <v>84</v>
      </c>
      <c r="AY137" s="227" t="s">
        <v>151</v>
      </c>
    </row>
    <row r="138" spans="1:65" s="13" customFormat="1">
      <c r="B138" s="228"/>
      <c r="C138" s="229"/>
      <c r="D138" s="213" t="s">
        <v>205</v>
      </c>
      <c r="E138" s="230" t="s">
        <v>1</v>
      </c>
      <c r="F138" s="231" t="s">
        <v>209</v>
      </c>
      <c r="G138" s="229"/>
      <c r="H138" s="232">
        <v>52.95</v>
      </c>
      <c r="I138" s="233"/>
      <c r="J138" s="229"/>
      <c r="K138" s="229"/>
      <c r="L138" s="234"/>
      <c r="M138" s="235"/>
      <c r="N138" s="236"/>
      <c r="O138" s="236"/>
      <c r="P138" s="236"/>
      <c r="Q138" s="236"/>
      <c r="R138" s="236"/>
      <c r="S138" s="236"/>
      <c r="T138" s="237"/>
      <c r="AT138" s="238" t="s">
        <v>205</v>
      </c>
      <c r="AU138" s="238" t="s">
        <v>92</v>
      </c>
      <c r="AV138" s="13" t="s">
        <v>107</v>
      </c>
      <c r="AW138" s="13" t="s">
        <v>38</v>
      </c>
      <c r="AX138" s="13" t="s">
        <v>21</v>
      </c>
      <c r="AY138" s="238" t="s">
        <v>151</v>
      </c>
    </row>
    <row r="139" spans="1:65" s="2" customFormat="1" ht="21.75" customHeight="1">
      <c r="A139" s="34"/>
      <c r="B139" s="35"/>
      <c r="C139" s="200" t="s">
        <v>104</v>
      </c>
      <c r="D139" s="200" t="s">
        <v>152</v>
      </c>
      <c r="E139" s="201" t="s">
        <v>379</v>
      </c>
      <c r="F139" s="202" t="s">
        <v>380</v>
      </c>
      <c r="G139" s="203" t="s">
        <v>368</v>
      </c>
      <c r="H139" s="204">
        <v>112.5</v>
      </c>
      <c r="I139" s="205"/>
      <c r="J139" s="206">
        <f>ROUND(I139*H139,2)</f>
        <v>0</v>
      </c>
      <c r="K139" s="202" t="s">
        <v>156</v>
      </c>
      <c r="L139" s="39"/>
      <c r="M139" s="207" t="s">
        <v>1</v>
      </c>
      <c r="N139" s="208" t="s">
        <v>49</v>
      </c>
      <c r="O139" s="71"/>
      <c r="P139" s="209">
        <f>O139*H139</f>
        <v>0</v>
      </c>
      <c r="Q139" s="209">
        <v>0</v>
      </c>
      <c r="R139" s="209">
        <f>Q139*H139</f>
        <v>0</v>
      </c>
      <c r="S139" s="209">
        <v>0</v>
      </c>
      <c r="T139" s="21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1" t="s">
        <v>107</v>
      </c>
      <c r="AT139" s="211" t="s">
        <v>152</v>
      </c>
      <c r="AU139" s="211" t="s">
        <v>92</v>
      </c>
      <c r="AY139" s="17" t="s">
        <v>151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7" t="s">
        <v>21</v>
      </c>
      <c r="BK139" s="212">
        <f>ROUND(I139*H139,2)</f>
        <v>0</v>
      </c>
      <c r="BL139" s="17" t="s">
        <v>107</v>
      </c>
      <c r="BM139" s="211" t="s">
        <v>505</v>
      </c>
    </row>
    <row r="140" spans="1:65" s="12" customFormat="1">
      <c r="B140" s="217"/>
      <c r="C140" s="218"/>
      <c r="D140" s="213" t="s">
        <v>205</v>
      </c>
      <c r="E140" s="219" t="s">
        <v>1</v>
      </c>
      <c r="F140" s="220" t="s">
        <v>506</v>
      </c>
      <c r="G140" s="218"/>
      <c r="H140" s="221">
        <v>15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205</v>
      </c>
      <c r="AU140" s="227" t="s">
        <v>92</v>
      </c>
      <c r="AV140" s="12" t="s">
        <v>92</v>
      </c>
      <c r="AW140" s="12" t="s">
        <v>38</v>
      </c>
      <c r="AX140" s="12" t="s">
        <v>84</v>
      </c>
      <c r="AY140" s="227" t="s">
        <v>151</v>
      </c>
    </row>
    <row r="141" spans="1:65" s="12" customFormat="1">
      <c r="B141" s="217"/>
      <c r="C141" s="218"/>
      <c r="D141" s="213" t="s">
        <v>205</v>
      </c>
      <c r="E141" s="219" t="s">
        <v>1</v>
      </c>
      <c r="F141" s="220" t="s">
        <v>507</v>
      </c>
      <c r="G141" s="218"/>
      <c r="H141" s="221">
        <v>15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205</v>
      </c>
      <c r="AU141" s="227" t="s">
        <v>92</v>
      </c>
      <c r="AV141" s="12" t="s">
        <v>92</v>
      </c>
      <c r="AW141" s="12" t="s">
        <v>38</v>
      </c>
      <c r="AX141" s="12" t="s">
        <v>84</v>
      </c>
      <c r="AY141" s="227" t="s">
        <v>151</v>
      </c>
    </row>
    <row r="142" spans="1:65" s="12" customFormat="1" ht="20.399999999999999">
      <c r="B142" s="217"/>
      <c r="C142" s="218"/>
      <c r="D142" s="213" t="s">
        <v>205</v>
      </c>
      <c r="E142" s="219" t="s">
        <v>1</v>
      </c>
      <c r="F142" s="220" t="s">
        <v>508</v>
      </c>
      <c r="G142" s="218"/>
      <c r="H142" s="221">
        <v>82.5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205</v>
      </c>
      <c r="AU142" s="227" t="s">
        <v>92</v>
      </c>
      <c r="AV142" s="12" t="s">
        <v>92</v>
      </c>
      <c r="AW142" s="12" t="s">
        <v>38</v>
      </c>
      <c r="AX142" s="12" t="s">
        <v>84</v>
      </c>
      <c r="AY142" s="227" t="s">
        <v>151</v>
      </c>
    </row>
    <row r="143" spans="1:65" s="13" customFormat="1">
      <c r="B143" s="228"/>
      <c r="C143" s="229"/>
      <c r="D143" s="213" t="s">
        <v>205</v>
      </c>
      <c r="E143" s="230" t="s">
        <v>1</v>
      </c>
      <c r="F143" s="231" t="s">
        <v>209</v>
      </c>
      <c r="G143" s="229"/>
      <c r="H143" s="232">
        <v>112.5</v>
      </c>
      <c r="I143" s="233"/>
      <c r="J143" s="229"/>
      <c r="K143" s="229"/>
      <c r="L143" s="234"/>
      <c r="M143" s="235"/>
      <c r="N143" s="236"/>
      <c r="O143" s="236"/>
      <c r="P143" s="236"/>
      <c r="Q143" s="236"/>
      <c r="R143" s="236"/>
      <c r="S143" s="236"/>
      <c r="T143" s="237"/>
      <c r="AT143" s="238" t="s">
        <v>205</v>
      </c>
      <c r="AU143" s="238" t="s">
        <v>92</v>
      </c>
      <c r="AV143" s="13" t="s">
        <v>107</v>
      </c>
      <c r="AW143" s="13" t="s">
        <v>38</v>
      </c>
      <c r="AX143" s="13" t="s">
        <v>21</v>
      </c>
      <c r="AY143" s="238" t="s">
        <v>151</v>
      </c>
    </row>
    <row r="144" spans="1:65" s="2" customFormat="1" ht="21.75" customHeight="1">
      <c r="A144" s="34"/>
      <c r="B144" s="35"/>
      <c r="C144" s="200" t="s">
        <v>107</v>
      </c>
      <c r="D144" s="200" t="s">
        <v>152</v>
      </c>
      <c r="E144" s="201" t="s">
        <v>383</v>
      </c>
      <c r="F144" s="202" t="s">
        <v>384</v>
      </c>
      <c r="G144" s="203" t="s">
        <v>368</v>
      </c>
      <c r="H144" s="204">
        <v>33.630000000000003</v>
      </c>
      <c r="I144" s="205"/>
      <c r="J144" s="206">
        <f>ROUND(I144*H144,2)</f>
        <v>0</v>
      </c>
      <c r="K144" s="202" t="s">
        <v>156</v>
      </c>
      <c r="L144" s="39"/>
      <c r="M144" s="207" t="s">
        <v>1</v>
      </c>
      <c r="N144" s="208" t="s">
        <v>49</v>
      </c>
      <c r="O144" s="71"/>
      <c r="P144" s="209">
        <f>O144*H144</f>
        <v>0</v>
      </c>
      <c r="Q144" s="209">
        <v>0</v>
      </c>
      <c r="R144" s="209">
        <f>Q144*H144</f>
        <v>0</v>
      </c>
      <c r="S144" s="209">
        <v>0</v>
      </c>
      <c r="T144" s="21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1" t="s">
        <v>107</v>
      </c>
      <c r="AT144" s="211" t="s">
        <v>152</v>
      </c>
      <c r="AU144" s="211" t="s">
        <v>92</v>
      </c>
      <c r="AY144" s="17" t="s">
        <v>151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7" t="s">
        <v>21</v>
      </c>
      <c r="BK144" s="212">
        <f>ROUND(I144*H144,2)</f>
        <v>0</v>
      </c>
      <c r="BL144" s="17" t="s">
        <v>107</v>
      </c>
      <c r="BM144" s="211" t="s">
        <v>509</v>
      </c>
    </row>
    <row r="145" spans="1:65" s="12" customFormat="1">
      <c r="B145" s="217"/>
      <c r="C145" s="218"/>
      <c r="D145" s="213" t="s">
        <v>205</v>
      </c>
      <c r="E145" s="219" t="s">
        <v>1</v>
      </c>
      <c r="F145" s="220" t="s">
        <v>510</v>
      </c>
      <c r="G145" s="218"/>
      <c r="H145" s="221">
        <v>46.2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205</v>
      </c>
      <c r="AU145" s="227" t="s">
        <v>92</v>
      </c>
      <c r="AV145" s="12" t="s">
        <v>92</v>
      </c>
      <c r="AW145" s="12" t="s">
        <v>38</v>
      </c>
      <c r="AX145" s="12" t="s">
        <v>84</v>
      </c>
      <c r="AY145" s="227" t="s">
        <v>151</v>
      </c>
    </row>
    <row r="146" spans="1:65" s="12" customFormat="1" ht="20.399999999999999">
      <c r="B146" s="217"/>
      <c r="C146" s="218"/>
      <c r="D146" s="213" t="s">
        <v>205</v>
      </c>
      <c r="E146" s="219" t="s">
        <v>1</v>
      </c>
      <c r="F146" s="220" t="s">
        <v>511</v>
      </c>
      <c r="G146" s="218"/>
      <c r="H146" s="221">
        <v>2.4300000000000002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205</v>
      </c>
      <c r="AU146" s="227" t="s">
        <v>92</v>
      </c>
      <c r="AV146" s="12" t="s">
        <v>92</v>
      </c>
      <c r="AW146" s="12" t="s">
        <v>38</v>
      </c>
      <c r="AX146" s="12" t="s">
        <v>84</v>
      </c>
      <c r="AY146" s="227" t="s">
        <v>151</v>
      </c>
    </row>
    <row r="147" spans="1:65" s="12" customFormat="1">
      <c r="B147" s="217"/>
      <c r="C147" s="218"/>
      <c r="D147" s="213" t="s">
        <v>205</v>
      </c>
      <c r="E147" s="219" t="s">
        <v>1</v>
      </c>
      <c r="F147" s="220" t="s">
        <v>512</v>
      </c>
      <c r="G147" s="218"/>
      <c r="H147" s="221">
        <v>-15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205</v>
      </c>
      <c r="AU147" s="227" t="s">
        <v>92</v>
      </c>
      <c r="AV147" s="12" t="s">
        <v>92</v>
      </c>
      <c r="AW147" s="12" t="s">
        <v>38</v>
      </c>
      <c r="AX147" s="12" t="s">
        <v>84</v>
      </c>
      <c r="AY147" s="227" t="s">
        <v>151</v>
      </c>
    </row>
    <row r="148" spans="1:65" s="13" customFormat="1">
      <c r="B148" s="228"/>
      <c r="C148" s="229"/>
      <c r="D148" s="213" t="s">
        <v>205</v>
      </c>
      <c r="E148" s="230" t="s">
        <v>1</v>
      </c>
      <c r="F148" s="231" t="s">
        <v>209</v>
      </c>
      <c r="G148" s="229"/>
      <c r="H148" s="232">
        <v>33.630000000000003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AT148" s="238" t="s">
        <v>205</v>
      </c>
      <c r="AU148" s="238" t="s">
        <v>92</v>
      </c>
      <c r="AV148" s="13" t="s">
        <v>107</v>
      </c>
      <c r="AW148" s="13" t="s">
        <v>38</v>
      </c>
      <c r="AX148" s="13" t="s">
        <v>21</v>
      </c>
      <c r="AY148" s="238" t="s">
        <v>151</v>
      </c>
    </row>
    <row r="149" spans="1:65" s="2" customFormat="1" ht="21.75" customHeight="1">
      <c r="A149" s="34"/>
      <c r="B149" s="35"/>
      <c r="C149" s="200" t="s">
        <v>110</v>
      </c>
      <c r="D149" s="200" t="s">
        <v>152</v>
      </c>
      <c r="E149" s="201" t="s">
        <v>387</v>
      </c>
      <c r="F149" s="202" t="s">
        <v>388</v>
      </c>
      <c r="G149" s="203" t="s">
        <v>368</v>
      </c>
      <c r="H149" s="204">
        <v>168.15</v>
      </c>
      <c r="I149" s="205"/>
      <c r="J149" s="206">
        <f>ROUND(I149*H149,2)</f>
        <v>0</v>
      </c>
      <c r="K149" s="202" t="s">
        <v>156</v>
      </c>
      <c r="L149" s="39"/>
      <c r="M149" s="207" t="s">
        <v>1</v>
      </c>
      <c r="N149" s="208" t="s">
        <v>49</v>
      </c>
      <c r="O149" s="71"/>
      <c r="P149" s="209">
        <f>O149*H149</f>
        <v>0</v>
      </c>
      <c r="Q149" s="209">
        <v>0</v>
      </c>
      <c r="R149" s="209">
        <f>Q149*H149</f>
        <v>0</v>
      </c>
      <c r="S149" s="209">
        <v>0</v>
      </c>
      <c r="T149" s="21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1" t="s">
        <v>107</v>
      </c>
      <c r="AT149" s="211" t="s">
        <v>152</v>
      </c>
      <c r="AU149" s="211" t="s">
        <v>92</v>
      </c>
      <c r="AY149" s="17" t="s">
        <v>151</v>
      </c>
      <c r="BE149" s="212">
        <f>IF(N149="základní",J149,0)</f>
        <v>0</v>
      </c>
      <c r="BF149" s="212">
        <f>IF(N149="snížená",J149,0)</f>
        <v>0</v>
      </c>
      <c r="BG149" s="212">
        <f>IF(N149="zákl. přenesená",J149,0)</f>
        <v>0</v>
      </c>
      <c r="BH149" s="212">
        <f>IF(N149="sníž. přenesená",J149,0)</f>
        <v>0</v>
      </c>
      <c r="BI149" s="212">
        <f>IF(N149="nulová",J149,0)</f>
        <v>0</v>
      </c>
      <c r="BJ149" s="17" t="s">
        <v>21</v>
      </c>
      <c r="BK149" s="212">
        <f>ROUND(I149*H149,2)</f>
        <v>0</v>
      </c>
      <c r="BL149" s="17" t="s">
        <v>107</v>
      </c>
      <c r="BM149" s="211" t="s">
        <v>513</v>
      </c>
    </row>
    <row r="150" spans="1:65" s="15" customFormat="1">
      <c r="B150" s="251"/>
      <c r="C150" s="252"/>
      <c r="D150" s="213" t="s">
        <v>205</v>
      </c>
      <c r="E150" s="253" t="s">
        <v>1</v>
      </c>
      <c r="F150" s="254" t="s">
        <v>390</v>
      </c>
      <c r="G150" s="252"/>
      <c r="H150" s="253" t="s">
        <v>1</v>
      </c>
      <c r="I150" s="255"/>
      <c r="J150" s="252"/>
      <c r="K150" s="252"/>
      <c r="L150" s="256"/>
      <c r="M150" s="257"/>
      <c r="N150" s="258"/>
      <c r="O150" s="258"/>
      <c r="P150" s="258"/>
      <c r="Q150" s="258"/>
      <c r="R150" s="258"/>
      <c r="S150" s="258"/>
      <c r="T150" s="259"/>
      <c r="AT150" s="260" t="s">
        <v>205</v>
      </c>
      <c r="AU150" s="260" t="s">
        <v>92</v>
      </c>
      <c r="AV150" s="15" t="s">
        <v>21</v>
      </c>
      <c r="AW150" s="15" t="s">
        <v>38</v>
      </c>
      <c r="AX150" s="15" t="s">
        <v>84</v>
      </c>
      <c r="AY150" s="260" t="s">
        <v>151</v>
      </c>
    </row>
    <row r="151" spans="1:65" s="12" customFormat="1">
      <c r="B151" s="217"/>
      <c r="C151" s="218"/>
      <c r="D151" s="213" t="s">
        <v>205</v>
      </c>
      <c r="E151" s="219" t="s">
        <v>1</v>
      </c>
      <c r="F151" s="220" t="s">
        <v>514</v>
      </c>
      <c r="G151" s="218"/>
      <c r="H151" s="221">
        <v>168.15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205</v>
      </c>
      <c r="AU151" s="227" t="s">
        <v>92</v>
      </c>
      <c r="AV151" s="12" t="s">
        <v>92</v>
      </c>
      <c r="AW151" s="12" t="s">
        <v>38</v>
      </c>
      <c r="AX151" s="12" t="s">
        <v>84</v>
      </c>
      <c r="AY151" s="227" t="s">
        <v>151</v>
      </c>
    </row>
    <row r="152" spans="1:65" s="13" customFormat="1">
      <c r="B152" s="228"/>
      <c r="C152" s="229"/>
      <c r="D152" s="213" t="s">
        <v>205</v>
      </c>
      <c r="E152" s="230" t="s">
        <v>1</v>
      </c>
      <c r="F152" s="231" t="s">
        <v>209</v>
      </c>
      <c r="G152" s="229"/>
      <c r="H152" s="232">
        <v>168.15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AT152" s="238" t="s">
        <v>205</v>
      </c>
      <c r="AU152" s="238" t="s">
        <v>92</v>
      </c>
      <c r="AV152" s="13" t="s">
        <v>107</v>
      </c>
      <c r="AW152" s="13" t="s">
        <v>38</v>
      </c>
      <c r="AX152" s="13" t="s">
        <v>21</v>
      </c>
      <c r="AY152" s="238" t="s">
        <v>151</v>
      </c>
    </row>
    <row r="153" spans="1:65" s="2" customFormat="1" ht="16.5" customHeight="1">
      <c r="A153" s="34"/>
      <c r="B153" s="35"/>
      <c r="C153" s="200" t="s">
        <v>113</v>
      </c>
      <c r="D153" s="200" t="s">
        <v>152</v>
      </c>
      <c r="E153" s="201" t="s">
        <v>515</v>
      </c>
      <c r="F153" s="202" t="s">
        <v>516</v>
      </c>
      <c r="G153" s="203" t="s">
        <v>368</v>
      </c>
      <c r="H153" s="204">
        <v>97.5</v>
      </c>
      <c r="I153" s="205"/>
      <c r="J153" s="206">
        <f>ROUND(I153*H153,2)</f>
        <v>0</v>
      </c>
      <c r="K153" s="202" t="s">
        <v>156</v>
      </c>
      <c r="L153" s="39"/>
      <c r="M153" s="207" t="s">
        <v>1</v>
      </c>
      <c r="N153" s="208" t="s">
        <v>49</v>
      </c>
      <c r="O153" s="71"/>
      <c r="P153" s="209">
        <f>O153*H153</f>
        <v>0</v>
      </c>
      <c r="Q153" s="209">
        <v>0</v>
      </c>
      <c r="R153" s="209">
        <f>Q153*H153</f>
        <v>0</v>
      </c>
      <c r="S153" s="209">
        <v>0</v>
      </c>
      <c r="T153" s="21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1" t="s">
        <v>107</v>
      </c>
      <c r="AT153" s="211" t="s">
        <v>152</v>
      </c>
      <c r="AU153" s="211" t="s">
        <v>92</v>
      </c>
      <c r="AY153" s="17" t="s">
        <v>151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17" t="s">
        <v>21</v>
      </c>
      <c r="BK153" s="212">
        <f>ROUND(I153*H153,2)</f>
        <v>0</v>
      </c>
      <c r="BL153" s="17" t="s">
        <v>107</v>
      </c>
      <c r="BM153" s="211" t="s">
        <v>517</v>
      </c>
    </row>
    <row r="154" spans="1:65" s="12" customFormat="1">
      <c r="B154" s="217"/>
      <c r="C154" s="218"/>
      <c r="D154" s="213" t="s">
        <v>205</v>
      </c>
      <c r="E154" s="219" t="s">
        <v>1</v>
      </c>
      <c r="F154" s="220" t="s">
        <v>518</v>
      </c>
      <c r="G154" s="218"/>
      <c r="H154" s="221">
        <v>15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205</v>
      </c>
      <c r="AU154" s="227" t="s">
        <v>92</v>
      </c>
      <c r="AV154" s="12" t="s">
        <v>92</v>
      </c>
      <c r="AW154" s="12" t="s">
        <v>38</v>
      </c>
      <c r="AX154" s="12" t="s">
        <v>84</v>
      </c>
      <c r="AY154" s="227" t="s">
        <v>151</v>
      </c>
    </row>
    <row r="155" spans="1:65" s="12" customFormat="1" ht="20.399999999999999">
      <c r="B155" s="217"/>
      <c r="C155" s="218"/>
      <c r="D155" s="213" t="s">
        <v>205</v>
      </c>
      <c r="E155" s="219" t="s">
        <v>1</v>
      </c>
      <c r="F155" s="220" t="s">
        <v>508</v>
      </c>
      <c r="G155" s="218"/>
      <c r="H155" s="221">
        <v>82.5</v>
      </c>
      <c r="I155" s="222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205</v>
      </c>
      <c r="AU155" s="227" t="s">
        <v>92</v>
      </c>
      <c r="AV155" s="12" t="s">
        <v>92</v>
      </c>
      <c r="AW155" s="12" t="s">
        <v>38</v>
      </c>
      <c r="AX155" s="12" t="s">
        <v>84</v>
      </c>
      <c r="AY155" s="227" t="s">
        <v>151</v>
      </c>
    </row>
    <row r="156" spans="1:65" s="13" customFormat="1">
      <c r="B156" s="228"/>
      <c r="C156" s="229"/>
      <c r="D156" s="213" t="s">
        <v>205</v>
      </c>
      <c r="E156" s="230" t="s">
        <v>1</v>
      </c>
      <c r="F156" s="231" t="s">
        <v>209</v>
      </c>
      <c r="G156" s="229"/>
      <c r="H156" s="232">
        <v>97.5</v>
      </c>
      <c r="I156" s="233"/>
      <c r="J156" s="229"/>
      <c r="K156" s="229"/>
      <c r="L156" s="234"/>
      <c r="M156" s="235"/>
      <c r="N156" s="236"/>
      <c r="O156" s="236"/>
      <c r="P156" s="236"/>
      <c r="Q156" s="236"/>
      <c r="R156" s="236"/>
      <c r="S156" s="236"/>
      <c r="T156" s="237"/>
      <c r="AT156" s="238" t="s">
        <v>205</v>
      </c>
      <c r="AU156" s="238" t="s">
        <v>92</v>
      </c>
      <c r="AV156" s="13" t="s">
        <v>107</v>
      </c>
      <c r="AW156" s="13" t="s">
        <v>38</v>
      </c>
      <c r="AX156" s="13" t="s">
        <v>21</v>
      </c>
      <c r="AY156" s="238" t="s">
        <v>151</v>
      </c>
    </row>
    <row r="157" spans="1:65" s="2" customFormat="1" ht="16.5" customHeight="1">
      <c r="A157" s="34"/>
      <c r="B157" s="35"/>
      <c r="C157" s="200" t="s">
        <v>116</v>
      </c>
      <c r="D157" s="200" t="s">
        <v>152</v>
      </c>
      <c r="E157" s="201" t="s">
        <v>392</v>
      </c>
      <c r="F157" s="202" t="s">
        <v>393</v>
      </c>
      <c r="G157" s="203" t="s">
        <v>394</v>
      </c>
      <c r="H157" s="204">
        <v>55.49</v>
      </c>
      <c r="I157" s="205"/>
      <c r="J157" s="206">
        <f>ROUND(I157*H157,2)</f>
        <v>0</v>
      </c>
      <c r="K157" s="202" t="s">
        <v>156</v>
      </c>
      <c r="L157" s="39"/>
      <c r="M157" s="207" t="s">
        <v>1</v>
      </c>
      <c r="N157" s="208" t="s">
        <v>49</v>
      </c>
      <c r="O157" s="71"/>
      <c r="P157" s="209">
        <f>O157*H157</f>
        <v>0</v>
      </c>
      <c r="Q157" s="209">
        <v>0</v>
      </c>
      <c r="R157" s="209">
        <f>Q157*H157</f>
        <v>0</v>
      </c>
      <c r="S157" s="209">
        <v>0</v>
      </c>
      <c r="T157" s="210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1" t="s">
        <v>107</v>
      </c>
      <c r="AT157" s="211" t="s">
        <v>152</v>
      </c>
      <c r="AU157" s="211" t="s">
        <v>92</v>
      </c>
      <c r="AY157" s="17" t="s">
        <v>151</v>
      </c>
      <c r="BE157" s="212">
        <f>IF(N157="základní",J157,0)</f>
        <v>0</v>
      </c>
      <c r="BF157" s="212">
        <f>IF(N157="snížená",J157,0)</f>
        <v>0</v>
      </c>
      <c r="BG157" s="212">
        <f>IF(N157="zákl. přenesená",J157,0)</f>
        <v>0</v>
      </c>
      <c r="BH157" s="212">
        <f>IF(N157="sníž. přenesená",J157,0)</f>
        <v>0</v>
      </c>
      <c r="BI157" s="212">
        <f>IF(N157="nulová",J157,0)</f>
        <v>0</v>
      </c>
      <c r="BJ157" s="17" t="s">
        <v>21</v>
      </c>
      <c r="BK157" s="212">
        <f>ROUND(I157*H157,2)</f>
        <v>0</v>
      </c>
      <c r="BL157" s="17" t="s">
        <v>107</v>
      </c>
      <c r="BM157" s="211" t="s">
        <v>519</v>
      </c>
    </row>
    <row r="158" spans="1:65" s="12" customFormat="1">
      <c r="B158" s="217"/>
      <c r="C158" s="218"/>
      <c r="D158" s="213" t="s">
        <v>205</v>
      </c>
      <c r="E158" s="219" t="s">
        <v>1</v>
      </c>
      <c r="F158" s="220" t="s">
        <v>520</v>
      </c>
      <c r="G158" s="218"/>
      <c r="H158" s="221">
        <v>55.49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205</v>
      </c>
      <c r="AU158" s="227" t="s">
        <v>92</v>
      </c>
      <c r="AV158" s="12" t="s">
        <v>92</v>
      </c>
      <c r="AW158" s="12" t="s">
        <v>38</v>
      </c>
      <c r="AX158" s="12" t="s">
        <v>84</v>
      </c>
      <c r="AY158" s="227" t="s">
        <v>151</v>
      </c>
    </row>
    <row r="159" spans="1:65" s="13" customFormat="1">
      <c r="B159" s="228"/>
      <c r="C159" s="229"/>
      <c r="D159" s="213" t="s">
        <v>205</v>
      </c>
      <c r="E159" s="230" t="s">
        <v>1</v>
      </c>
      <c r="F159" s="231" t="s">
        <v>209</v>
      </c>
      <c r="G159" s="229"/>
      <c r="H159" s="232">
        <v>55.49</v>
      </c>
      <c r="I159" s="233"/>
      <c r="J159" s="229"/>
      <c r="K159" s="229"/>
      <c r="L159" s="234"/>
      <c r="M159" s="235"/>
      <c r="N159" s="236"/>
      <c r="O159" s="236"/>
      <c r="P159" s="236"/>
      <c r="Q159" s="236"/>
      <c r="R159" s="236"/>
      <c r="S159" s="236"/>
      <c r="T159" s="237"/>
      <c r="AT159" s="238" t="s">
        <v>205</v>
      </c>
      <c r="AU159" s="238" t="s">
        <v>92</v>
      </c>
      <c r="AV159" s="13" t="s">
        <v>107</v>
      </c>
      <c r="AW159" s="13" t="s">
        <v>38</v>
      </c>
      <c r="AX159" s="13" t="s">
        <v>21</v>
      </c>
      <c r="AY159" s="238" t="s">
        <v>151</v>
      </c>
    </row>
    <row r="160" spans="1:65" s="2" customFormat="1" ht="21.75" customHeight="1">
      <c r="A160" s="34"/>
      <c r="B160" s="35"/>
      <c r="C160" s="200" t="s">
        <v>119</v>
      </c>
      <c r="D160" s="200" t="s">
        <v>152</v>
      </c>
      <c r="E160" s="201" t="s">
        <v>521</v>
      </c>
      <c r="F160" s="202" t="s">
        <v>522</v>
      </c>
      <c r="G160" s="203" t="s">
        <v>368</v>
      </c>
      <c r="H160" s="204">
        <v>19.32</v>
      </c>
      <c r="I160" s="205"/>
      <c r="J160" s="206">
        <f>ROUND(I160*H160,2)</f>
        <v>0</v>
      </c>
      <c r="K160" s="202" t="s">
        <v>156</v>
      </c>
      <c r="L160" s="39"/>
      <c r="M160" s="207" t="s">
        <v>1</v>
      </c>
      <c r="N160" s="208" t="s">
        <v>49</v>
      </c>
      <c r="O160" s="71"/>
      <c r="P160" s="209">
        <f>O160*H160</f>
        <v>0</v>
      </c>
      <c r="Q160" s="209">
        <v>0</v>
      </c>
      <c r="R160" s="209">
        <f>Q160*H160</f>
        <v>0</v>
      </c>
      <c r="S160" s="209">
        <v>0</v>
      </c>
      <c r="T160" s="210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1" t="s">
        <v>107</v>
      </c>
      <c r="AT160" s="211" t="s">
        <v>152</v>
      </c>
      <c r="AU160" s="211" t="s">
        <v>92</v>
      </c>
      <c r="AY160" s="17" t="s">
        <v>151</v>
      </c>
      <c r="BE160" s="212">
        <f>IF(N160="základní",J160,0)</f>
        <v>0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17" t="s">
        <v>21</v>
      </c>
      <c r="BK160" s="212">
        <f>ROUND(I160*H160,2)</f>
        <v>0</v>
      </c>
      <c r="BL160" s="17" t="s">
        <v>107</v>
      </c>
      <c r="BM160" s="211" t="s">
        <v>523</v>
      </c>
    </row>
    <row r="161" spans="1:65" s="12" customFormat="1">
      <c r="B161" s="217"/>
      <c r="C161" s="218"/>
      <c r="D161" s="213" t="s">
        <v>205</v>
      </c>
      <c r="E161" s="219" t="s">
        <v>1</v>
      </c>
      <c r="F161" s="220" t="s">
        <v>524</v>
      </c>
      <c r="G161" s="218"/>
      <c r="H161" s="221">
        <v>15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205</v>
      </c>
      <c r="AU161" s="227" t="s">
        <v>92</v>
      </c>
      <c r="AV161" s="12" t="s">
        <v>92</v>
      </c>
      <c r="AW161" s="12" t="s">
        <v>38</v>
      </c>
      <c r="AX161" s="12" t="s">
        <v>84</v>
      </c>
      <c r="AY161" s="227" t="s">
        <v>151</v>
      </c>
    </row>
    <row r="162" spans="1:65" s="12" customFormat="1" ht="20.399999999999999">
      <c r="B162" s="217"/>
      <c r="C162" s="218"/>
      <c r="D162" s="213" t="s">
        <v>205</v>
      </c>
      <c r="E162" s="219" t="s">
        <v>1</v>
      </c>
      <c r="F162" s="220" t="s">
        <v>525</v>
      </c>
      <c r="G162" s="218"/>
      <c r="H162" s="221">
        <v>4.32</v>
      </c>
      <c r="I162" s="222"/>
      <c r="J162" s="218"/>
      <c r="K162" s="218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205</v>
      </c>
      <c r="AU162" s="227" t="s">
        <v>92</v>
      </c>
      <c r="AV162" s="12" t="s">
        <v>92</v>
      </c>
      <c r="AW162" s="12" t="s">
        <v>38</v>
      </c>
      <c r="AX162" s="12" t="s">
        <v>84</v>
      </c>
      <c r="AY162" s="227" t="s">
        <v>151</v>
      </c>
    </row>
    <row r="163" spans="1:65" s="13" customFormat="1">
      <c r="B163" s="228"/>
      <c r="C163" s="229"/>
      <c r="D163" s="213" t="s">
        <v>205</v>
      </c>
      <c r="E163" s="230" t="s">
        <v>1</v>
      </c>
      <c r="F163" s="231" t="s">
        <v>209</v>
      </c>
      <c r="G163" s="229"/>
      <c r="H163" s="232">
        <v>19.32</v>
      </c>
      <c r="I163" s="233"/>
      <c r="J163" s="229"/>
      <c r="K163" s="229"/>
      <c r="L163" s="234"/>
      <c r="M163" s="235"/>
      <c r="N163" s="236"/>
      <c r="O163" s="236"/>
      <c r="P163" s="236"/>
      <c r="Q163" s="236"/>
      <c r="R163" s="236"/>
      <c r="S163" s="236"/>
      <c r="T163" s="237"/>
      <c r="AT163" s="238" t="s">
        <v>205</v>
      </c>
      <c r="AU163" s="238" t="s">
        <v>92</v>
      </c>
      <c r="AV163" s="13" t="s">
        <v>107</v>
      </c>
      <c r="AW163" s="13" t="s">
        <v>38</v>
      </c>
      <c r="AX163" s="13" t="s">
        <v>21</v>
      </c>
      <c r="AY163" s="238" t="s">
        <v>151</v>
      </c>
    </row>
    <row r="164" spans="1:65" s="2" customFormat="1" ht="21.75" customHeight="1">
      <c r="A164" s="34"/>
      <c r="B164" s="35"/>
      <c r="C164" s="200" t="s">
        <v>122</v>
      </c>
      <c r="D164" s="200" t="s">
        <v>152</v>
      </c>
      <c r="E164" s="201" t="s">
        <v>526</v>
      </c>
      <c r="F164" s="202" t="s">
        <v>527</v>
      </c>
      <c r="G164" s="203" t="s">
        <v>319</v>
      </c>
      <c r="H164" s="204">
        <v>550</v>
      </c>
      <c r="I164" s="205"/>
      <c r="J164" s="206">
        <f>ROUND(I164*H164,2)</f>
        <v>0</v>
      </c>
      <c r="K164" s="202" t="s">
        <v>156</v>
      </c>
      <c r="L164" s="39"/>
      <c r="M164" s="207" t="s">
        <v>1</v>
      </c>
      <c r="N164" s="208" t="s">
        <v>49</v>
      </c>
      <c r="O164" s="71"/>
      <c r="P164" s="209">
        <f>O164*H164</f>
        <v>0</v>
      </c>
      <c r="Q164" s="209">
        <v>0</v>
      </c>
      <c r="R164" s="209">
        <f>Q164*H164</f>
        <v>0</v>
      </c>
      <c r="S164" s="209">
        <v>0</v>
      </c>
      <c r="T164" s="210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1" t="s">
        <v>107</v>
      </c>
      <c r="AT164" s="211" t="s">
        <v>152</v>
      </c>
      <c r="AU164" s="211" t="s">
        <v>92</v>
      </c>
      <c r="AY164" s="17" t="s">
        <v>151</v>
      </c>
      <c r="BE164" s="212">
        <f>IF(N164="základní",J164,0)</f>
        <v>0</v>
      </c>
      <c r="BF164" s="212">
        <f>IF(N164="snížená",J164,0)</f>
        <v>0</v>
      </c>
      <c r="BG164" s="212">
        <f>IF(N164="zákl. přenesená",J164,0)</f>
        <v>0</v>
      </c>
      <c r="BH164" s="212">
        <f>IF(N164="sníž. přenesená",J164,0)</f>
        <v>0</v>
      </c>
      <c r="BI164" s="212">
        <f>IF(N164="nulová",J164,0)</f>
        <v>0</v>
      </c>
      <c r="BJ164" s="17" t="s">
        <v>21</v>
      </c>
      <c r="BK164" s="212">
        <f>ROUND(I164*H164,2)</f>
        <v>0</v>
      </c>
      <c r="BL164" s="17" t="s">
        <v>107</v>
      </c>
      <c r="BM164" s="211" t="s">
        <v>528</v>
      </c>
    </row>
    <row r="165" spans="1:65" s="2" customFormat="1" ht="21.75" customHeight="1">
      <c r="A165" s="34"/>
      <c r="B165" s="35"/>
      <c r="C165" s="200" t="s">
        <v>26</v>
      </c>
      <c r="D165" s="200" t="s">
        <v>152</v>
      </c>
      <c r="E165" s="201" t="s">
        <v>529</v>
      </c>
      <c r="F165" s="202" t="s">
        <v>530</v>
      </c>
      <c r="G165" s="203" t="s">
        <v>319</v>
      </c>
      <c r="H165" s="204">
        <v>550</v>
      </c>
      <c r="I165" s="205"/>
      <c r="J165" s="206">
        <f>ROUND(I165*H165,2)</f>
        <v>0</v>
      </c>
      <c r="K165" s="202" t="s">
        <v>156</v>
      </c>
      <c r="L165" s="39"/>
      <c r="M165" s="207" t="s">
        <v>1</v>
      </c>
      <c r="N165" s="208" t="s">
        <v>49</v>
      </c>
      <c r="O165" s="71"/>
      <c r="P165" s="209">
        <f>O165*H165</f>
        <v>0</v>
      </c>
      <c r="Q165" s="209">
        <v>0</v>
      </c>
      <c r="R165" s="209">
        <f>Q165*H165</f>
        <v>0</v>
      </c>
      <c r="S165" s="209">
        <v>0</v>
      </c>
      <c r="T165" s="210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1" t="s">
        <v>107</v>
      </c>
      <c r="AT165" s="211" t="s">
        <v>152</v>
      </c>
      <c r="AU165" s="211" t="s">
        <v>92</v>
      </c>
      <c r="AY165" s="17" t="s">
        <v>151</v>
      </c>
      <c r="BE165" s="212">
        <f>IF(N165="základní",J165,0)</f>
        <v>0</v>
      </c>
      <c r="BF165" s="212">
        <f>IF(N165="snížená",J165,0)</f>
        <v>0</v>
      </c>
      <c r="BG165" s="212">
        <f>IF(N165="zákl. přenesená",J165,0)</f>
        <v>0</v>
      </c>
      <c r="BH165" s="212">
        <f>IF(N165="sníž. přenesená",J165,0)</f>
        <v>0</v>
      </c>
      <c r="BI165" s="212">
        <f>IF(N165="nulová",J165,0)</f>
        <v>0</v>
      </c>
      <c r="BJ165" s="17" t="s">
        <v>21</v>
      </c>
      <c r="BK165" s="212">
        <f>ROUND(I165*H165,2)</f>
        <v>0</v>
      </c>
      <c r="BL165" s="17" t="s">
        <v>107</v>
      </c>
      <c r="BM165" s="211" t="s">
        <v>531</v>
      </c>
    </row>
    <row r="166" spans="1:65" s="2" customFormat="1" ht="16.5" customHeight="1">
      <c r="A166" s="34"/>
      <c r="B166" s="35"/>
      <c r="C166" s="265" t="s">
        <v>200</v>
      </c>
      <c r="D166" s="265" t="s">
        <v>532</v>
      </c>
      <c r="E166" s="266" t="s">
        <v>533</v>
      </c>
      <c r="F166" s="267" t="s">
        <v>534</v>
      </c>
      <c r="G166" s="268" t="s">
        <v>535</v>
      </c>
      <c r="H166" s="269">
        <v>19.25</v>
      </c>
      <c r="I166" s="270"/>
      <c r="J166" s="271">
        <f>ROUND(I166*H166,2)</f>
        <v>0</v>
      </c>
      <c r="K166" s="267" t="s">
        <v>156</v>
      </c>
      <c r="L166" s="272"/>
      <c r="M166" s="273" t="s">
        <v>1</v>
      </c>
      <c r="N166" s="274" t="s">
        <v>49</v>
      </c>
      <c r="O166" s="71"/>
      <c r="P166" s="209">
        <f>O166*H166</f>
        <v>0</v>
      </c>
      <c r="Q166" s="209">
        <v>1E-3</v>
      </c>
      <c r="R166" s="209">
        <f>Q166*H166</f>
        <v>1.925E-2</v>
      </c>
      <c r="S166" s="209">
        <v>0</v>
      </c>
      <c r="T166" s="210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1" t="s">
        <v>119</v>
      </c>
      <c r="AT166" s="211" t="s">
        <v>532</v>
      </c>
      <c r="AU166" s="211" t="s">
        <v>92</v>
      </c>
      <c r="AY166" s="17" t="s">
        <v>151</v>
      </c>
      <c r="BE166" s="212">
        <f>IF(N166="základní",J166,0)</f>
        <v>0</v>
      </c>
      <c r="BF166" s="212">
        <f>IF(N166="snížená",J166,0)</f>
        <v>0</v>
      </c>
      <c r="BG166" s="212">
        <f>IF(N166="zákl. přenesená",J166,0)</f>
        <v>0</v>
      </c>
      <c r="BH166" s="212">
        <f>IF(N166="sníž. přenesená",J166,0)</f>
        <v>0</v>
      </c>
      <c r="BI166" s="212">
        <f>IF(N166="nulová",J166,0)</f>
        <v>0</v>
      </c>
      <c r="BJ166" s="17" t="s">
        <v>21</v>
      </c>
      <c r="BK166" s="212">
        <f>ROUND(I166*H166,2)</f>
        <v>0</v>
      </c>
      <c r="BL166" s="17" t="s">
        <v>107</v>
      </c>
      <c r="BM166" s="211" t="s">
        <v>536</v>
      </c>
    </row>
    <row r="167" spans="1:65" s="12" customFormat="1">
      <c r="B167" s="217"/>
      <c r="C167" s="218"/>
      <c r="D167" s="213" t="s">
        <v>205</v>
      </c>
      <c r="E167" s="219" t="s">
        <v>1</v>
      </c>
      <c r="F167" s="220" t="s">
        <v>537</v>
      </c>
      <c r="G167" s="218"/>
      <c r="H167" s="221">
        <v>19.25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205</v>
      </c>
      <c r="AU167" s="227" t="s">
        <v>92</v>
      </c>
      <c r="AV167" s="12" t="s">
        <v>92</v>
      </c>
      <c r="AW167" s="12" t="s">
        <v>38</v>
      </c>
      <c r="AX167" s="12" t="s">
        <v>84</v>
      </c>
      <c r="AY167" s="227" t="s">
        <v>151</v>
      </c>
    </row>
    <row r="168" spans="1:65" s="13" customFormat="1">
      <c r="B168" s="228"/>
      <c r="C168" s="229"/>
      <c r="D168" s="213" t="s">
        <v>205</v>
      </c>
      <c r="E168" s="230" t="s">
        <v>1</v>
      </c>
      <c r="F168" s="231" t="s">
        <v>209</v>
      </c>
      <c r="G168" s="229"/>
      <c r="H168" s="232">
        <v>19.25</v>
      </c>
      <c r="I168" s="233"/>
      <c r="J168" s="229"/>
      <c r="K168" s="229"/>
      <c r="L168" s="234"/>
      <c r="M168" s="235"/>
      <c r="N168" s="236"/>
      <c r="O168" s="236"/>
      <c r="P168" s="236"/>
      <c r="Q168" s="236"/>
      <c r="R168" s="236"/>
      <c r="S168" s="236"/>
      <c r="T168" s="237"/>
      <c r="AT168" s="238" t="s">
        <v>205</v>
      </c>
      <c r="AU168" s="238" t="s">
        <v>92</v>
      </c>
      <c r="AV168" s="13" t="s">
        <v>107</v>
      </c>
      <c r="AW168" s="13" t="s">
        <v>38</v>
      </c>
      <c r="AX168" s="13" t="s">
        <v>21</v>
      </c>
      <c r="AY168" s="238" t="s">
        <v>151</v>
      </c>
    </row>
    <row r="169" spans="1:65" s="2" customFormat="1" ht="16.5" customHeight="1">
      <c r="A169" s="34"/>
      <c r="B169" s="35"/>
      <c r="C169" s="200" t="s">
        <v>210</v>
      </c>
      <c r="D169" s="200" t="s">
        <v>152</v>
      </c>
      <c r="E169" s="201" t="s">
        <v>538</v>
      </c>
      <c r="F169" s="202" t="s">
        <v>539</v>
      </c>
      <c r="G169" s="203" t="s">
        <v>319</v>
      </c>
      <c r="H169" s="204">
        <v>1184</v>
      </c>
      <c r="I169" s="205"/>
      <c r="J169" s="206">
        <f>ROUND(I169*H169,2)</f>
        <v>0</v>
      </c>
      <c r="K169" s="202" t="s">
        <v>156</v>
      </c>
      <c r="L169" s="39"/>
      <c r="M169" s="207" t="s">
        <v>1</v>
      </c>
      <c r="N169" s="208" t="s">
        <v>49</v>
      </c>
      <c r="O169" s="71"/>
      <c r="P169" s="209">
        <f>O169*H169</f>
        <v>0</v>
      </c>
      <c r="Q169" s="209">
        <v>0</v>
      </c>
      <c r="R169" s="209">
        <f>Q169*H169</f>
        <v>0</v>
      </c>
      <c r="S169" s="209">
        <v>0</v>
      </c>
      <c r="T169" s="210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1" t="s">
        <v>107</v>
      </c>
      <c r="AT169" s="211" t="s">
        <v>152</v>
      </c>
      <c r="AU169" s="211" t="s">
        <v>92</v>
      </c>
      <c r="AY169" s="17" t="s">
        <v>151</v>
      </c>
      <c r="BE169" s="212">
        <f>IF(N169="základní",J169,0)</f>
        <v>0</v>
      </c>
      <c r="BF169" s="212">
        <f>IF(N169="snížená",J169,0)</f>
        <v>0</v>
      </c>
      <c r="BG169" s="212">
        <f>IF(N169="zákl. přenesená",J169,0)</f>
        <v>0</v>
      </c>
      <c r="BH169" s="212">
        <f>IF(N169="sníž. přenesená",J169,0)</f>
        <v>0</v>
      </c>
      <c r="BI169" s="212">
        <f>IF(N169="nulová",J169,0)</f>
        <v>0</v>
      </c>
      <c r="BJ169" s="17" t="s">
        <v>21</v>
      </c>
      <c r="BK169" s="212">
        <f>ROUND(I169*H169,2)</f>
        <v>0</v>
      </c>
      <c r="BL169" s="17" t="s">
        <v>107</v>
      </c>
      <c r="BM169" s="211" t="s">
        <v>540</v>
      </c>
    </row>
    <row r="170" spans="1:65" s="12" customFormat="1">
      <c r="B170" s="217"/>
      <c r="C170" s="218"/>
      <c r="D170" s="213" t="s">
        <v>205</v>
      </c>
      <c r="E170" s="219" t="s">
        <v>1</v>
      </c>
      <c r="F170" s="220" t="s">
        <v>541</v>
      </c>
      <c r="G170" s="218"/>
      <c r="H170" s="221">
        <v>686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205</v>
      </c>
      <c r="AU170" s="227" t="s">
        <v>92</v>
      </c>
      <c r="AV170" s="12" t="s">
        <v>92</v>
      </c>
      <c r="AW170" s="12" t="s">
        <v>38</v>
      </c>
      <c r="AX170" s="12" t="s">
        <v>84</v>
      </c>
      <c r="AY170" s="227" t="s">
        <v>151</v>
      </c>
    </row>
    <row r="171" spans="1:65" s="12" customFormat="1">
      <c r="B171" s="217"/>
      <c r="C171" s="218"/>
      <c r="D171" s="213" t="s">
        <v>205</v>
      </c>
      <c r="E171" s="219" t="s">
        <v>1</v>
      </c>
      <c r="F171" s="220" t="s">
        <v>542</v>
      </c>
      <c r="G171" s="218"/>
      <c r="H171" s="221">
        <v>495</v>
      </c>
      <c r="I171" s="222"/>
      <c r="J171" s="218"/>
      <c r="K171" s="218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205</v>
      </c>
      <c r="AU171" s="227" t="s">
        <v>92</v>
      </c>
      <c r="AV171" s="12" t="s">
        <v>92</v>
      </c>
      <c r="AW171" s="12" t="s">
        <v>38</v>
      </c>
      <c r="AX171" s="12" t="s">
        <v>84</v>
      </c>
      <c r="AY171" s="227" t="s">
        <v>151</v>
      </c>
    </row>
    <row r="172" spans="1:65" s="12" customFormat="1">
      <c r="B172" s="217"/>
      <c r="C172" s="218"/>
      <c r="D172" s="213" t="s">
        <v>205</v>
      </c>
      <c r="E172" s="219" t="s">
        <v>1</v>
      </c>
      <c r="F172" s="220" t="s">
        <v>543</v>
      </c>
      <c r="G172" s="218"/>
      <c r="H172" s="221">
        <v>3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205</v>
      </c>
      <c r="AU172" s="227" t="s">
        <v>92</v>
      </c>
      <c r="AV172" s="12" t="s">
        <v>92</v>
      </c>
      <c r="AW172" s="12" t="s">
        <v>38</v>
      </c>
      <c r="AX172" s="12" t="s">
        <v>84</v>
      </c>
      <c r="AY172" s="227" t="s">
        <v>151</v>
      </c>
    </row>
    <row r="173" spans="1:65" s="13" customFormat="1">
      <c r="B173" s="228"/>
      <c r="C173" s="229"/>
      <c r="D173" s="213" t="s">
        <v>205</v>
      </c>
      <c r="E173" s="230" t="s">
        <v>1</v>
      </c>
      <c r="F173" s="231" t="s">
        <v>209</v>
      </c>
      <c r="G173" s="229"/>
      <c r="H173" s="232">
        <v>1184</v>
      </c>
      <c r="I173" s="233"/>
      <c r="J173" s="229"/>
      <c r="K173" s="229"/>
      <c r="L173" s="234"/>
      <c r="M173" s="235"/>
      <c r="N173" s="236"/>
      <c r="O173" s="236"/>
      <c r="P173" s="236"/>
      <c r="Q173" s="236"/>
      <c r="R173" s="236"/>
      <c r="S173" s="236"/>
      <c r="T173" s="237"/>
      <c r="AT173" s="238" t="s">
        <v>205</v>
      </c>
      <c r="AU173" s="238" t="s">
        <v>92</v>
      </c>
      <c r="AV173" s="13" t="s">
        <v>107</v>
      </c>
      <c r="AW173" s="13" t="s">
        <v>38</v>
      </c>
      <c r="AX173" s="13" t="s">
        <v>21</v>
      </c>
      <c r="AY173" s="238" t="s">
        <v>151</v>
      </c>
    </row>
    <row r="174" spans="1:65" s="2" customFormat="1" ht="21.75" customHeight="1">
      <c r="A174" s="34"/>
      <c r="B174" s="35"/>
      <c r="C174" s="200" t="s">
        <v>217</v>
      </c>
      <c r="D174" s="200" t="s">
        <v>152</v>
      </c>
      <c r="E174" s="201" t="s">
        <v>544</v>
      </c>
      <c r="F174" s="202" t="s">
        <v>545</v>
      </c>
      <c r="G174" s="203" t="s">
        <v>319</v>
      </c>
      <c r="H174" s="204">
        <v>550</v>
      </c>
      <c r="I174" s="205"/>
      <c r="J174" s="206">
        <f>ROUND(I174*H174,2)</f>
        <v>0</v>
      </c>
      <c r="K174" s="202" t="s">
        <v>156</v>
      </c>
      <c r="L174" s="39"/>
      <c r="M174" s="207" t="s">
        <v>1</v>
      </c>
      <c r="N174" s="208" t="s">
        <v>49</v>
      </c>
      <c r="O174" s="71"/>
      <c r="P174" s="209">
        <f>O174*H174</f>
        <v>0</v>
      </c>
      <c r="Q174" s="209">
        <v>0</v>
      </c>
      <c r="R174" s="209">
        <f>Q174*H174</f>
        <v>0</v>
      </c>
      <c r="S174" s="209">
        <v>0</v>
      </c>
      <c r="T174" s="210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1" t="s">
        <v>107</v>
      </c>
      <c r="AT174" s="211" t="s">
        <v>152</v>
      </c>
      <c r="AU174" s="211" t="s">
        <v>92</v>
      </c>
      <c r="AY174" s="17" t="s">
        <v>151</v>
      </c>
      <c r="BE174" s="212">
        <f>IF(N174="základní",J174,0)</f>
        <v>0</v>
      </c>
      <c r="BF174" s="212">
        <f>IF(N174="snížená",J174,0)</f>
        <v>0</v>
      </c>
      <c r="BG174" s="212">
        <f>IF(N174="zákl. přenesená",J174,0)</f>
        <v>0</v>
      </c>
      <c r="BH174" s="212">
        <f>IF(N174="sníž. přenesená",J174,0)</f>
        <v>0</v>
      </c>
      <c r="BI174" s="212">
        <f>IF(N174="nulová",J174,0)</f>
        <v>0</v>
      </c>
      <c r="BJ174" s="17" t="s">
        <v>21</v>
      </c>
      <c r="BK174" s="212">
        <f>ROUND(I174*H174,2)</f>
        <v>0</v>
      </c>
      <c r="BL174" s="17" t="s">
        <v>107</v>
      </c>
      <c r="BM174" s="211" t="s">
        <v>546</v>
      </c>
    </row>
    <row r="175" spans="1:65" s="2" customFormat="1" ht="16.5" customHeight="1">
      <c r="A175" s="34"/>
      <c r="B175" s="35"/>
      <c r="C175" s="200" t="s">
        <v>222</v>
      </c>
      <c r="D175" s="200" t="s">
        <v>152</v>
      </c>
      <c r="E175" s="201" t="s">
        <v>547</v>
      </c>
      <c r="F175" s="202" t="s">
        <v>548</v>
      </c>
      <c r="G175" s="203" t="s">
        <v>319</v>
      </c>
      <c r="H175" s="204">
        <v>550</v>
      </c>
      <c r="I175" s="205"/>
      <c r="J175" s="206">
        <f>ROUND(I175*H175,2)</f>
        <v>0</v>
      </c>
      <c r="K175" s="202" t="s">
        <v>156</v>
      </c>
      <c r="L175" s="39"/>
      <c r="M175" s="207" t="s">
        <v>1</v>
      </c>
      <c r="N175" s="208" t="s">
        <v>49</v>
      </c>
      <c r="O175" s="71"/>
      <c r="P175" s="209">
        <f>O175*H175</f>
        <v>0</v>
      </c>
      <c r="Q175" s="209">
        <v>0</v>
      </c>
      <c r="R175" s="209">
        <f>Q175*H175</f>
        <v>0</v>
      </c>
      <c r="S175" s="209">
        <v>0</v>
      </c>
      <c r="T175" s="210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1" t="s">
        <v>107</v>
      </c>
      <c r="AT175" s="211" t="s">
        <v>152</v>
      </c>
      <c r="AU175" s="211" t="s">
        <v>92</v>
      </c>
      <c r="AY175" s="17" t="s">
        <v>151</v>
      </c>
      <c r="BE175" s="212">
        <f>IF(N175="základní",J175,0)</f>
        <v>0</v>
      </c>
      <c r="BF175" s="212">
        <f>IF(N175="snížená",J175,0)</f>
        <v>0</v>
      </c>
      <c r="BG175" s="212">
        <f>IF(N175="zákl. přenesená",J175,0)</f>
        <v>0</v>
      </c>
      <c r="BH175" s="212">
        <f>IF(N175="sníž. přenesená",J175,0)</f>
        <v>0</v>
      </c>
      <c r="BI175" s="212">
        <f>IF(N175="nulová",J175,0)</f>
        <v>0</v>
      </c>
      <c r="BJ175" s="17" t="s">
        <v>21</v>
      </c>
      <c r="BK175" s="212">
        <f>ROUND(I175*H175,2)</f>
        <v>0</v>
      </c>
      <c r="BL175" s="17" t="s">
        <v>107</v>
      </c>
      <c r="BM175" s="211" t="s">
        <v>549</v>
      </c>
    </row>
    <row r="176" spans="1:65" s="2" customFormat="1" ht="21.75" customHeight="1">
      <c r="A176" s="34"/>
      <c r="B176" s="35"/>
      <c r="C176" s="200" t="s">
        <v>8</v>
      </c>
      <c r="D176" s="200" t="s">
        <v>152</v>
      </c>
      <c r="E176" s="201" t="s">
        <v>550</v>
      </c>
      <c r="F176" s="202" t="s">
        <v>551</v>
      </c>
      <c r="G176" s="203" t="s">
        <v>319</v>
      </c>
      <c r="H176" s="204">
        <v>550</v>
      </c>
      <c r="I176" s="205"/>
      <c r="J176" s="206">
        <f>ROUND(I176*H176,2)</f>
        <v>0</v>
      </c>
      <c r="K176" s="202" t="s">
        <v>156</v>
      </c>
      <c r="L176" s="39"/>
      <c r="M176" s="207" t="s">
        <v>1</v>
      </c>
      <c r="N176" s="208" t="s">
        <v>49</v>
      </c>
      <c r="O176" s="71"/>
      <c r="P176" s="209">
        <f>O176*H176</f>
        <v>0</v>
      </c>
      <c r="Q176" s="209">
        <v>0</v>
      </c>
      <c r="R176" s="209">
        <f>Q176*H176</f>
        <v>0</v>
      </c>
      <c r="S176" s="209">
        <v>0</v>
      </c>
      <c r="T176" s="210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1" t="s">
        <v>107</v>
      </c>
      <c r="AT176" s="211" t="s">
        <v>152</v>
      </c>
      <c r="AU176" s="211" t="s">
        <v>92</v>
      </c>
      <c r="AY176" s="17" t="s">
        <v>151</v>
      </c>
      <c r="BE176" s="212">
        <f>IF(N176="základní",J176,0)</f>
        <v>0</v>
      </c>
      <c r="BF176" s="212">
        <f>IF(N176="snížená",J176,0)</f>
        <v>0</v>
      </c>
      <c r="BG176" s="212">
        <f>IF(N176="zákl. přenesená",J176,0)</f>
        <v>0</v>
      </c>
      <c r="BH176" s="212">
        <f>IF(N176="sníž. přenesená",J176,0)</f>
        <v>0</v>
      </c>
      <c r="BI176" s="212">
        <f>IF(N176="nulová",J176,0)</f>
        <v>0</v>
      </c>
      <c r="BJ176" s="17" t="s">
        <v>21</v>
      </c>
      <c r="BK176" s="212">
        <f>ROUND(I176*H176,2)</f>
        <v>0</v>
      </c>
      <c r="BL176" s="17" t="s">
        <v>107</v>
      </c>
      <c r="BM176" s="211" t="s">
        <v>552</v>
      </c>
    </row>
    <row r="177" spans="1:65" s="11" customFormat="1" ht="22.8" customHeight="1">
      <c r="B177" s="186"/>
      <c r="C177" s="187"/>
      <c r="D177" s="188" t="s">
        <v>83</v>
      </c>
      <c r="E177" s="249" t="s">
        <v>92</v>
      </c>
      <c r="F177" s="249" t="s">
        <v>553</v>
      </c>
      <c r="G177" s="187"/>
      <c r="H177" s="187"/>
      <c r="I177" s="190"/>
      <c r="J177" s="250">
        <f>BK177</f>
        <v>0</v>
      </c>
      <c r="K177" s="187"/>
      <c r="L177" s="192"/>
      <c r="M177" s="193"/>
      <c r="N177" s="194"/>
      <c r="O177" s="194"/>
      <c r="P177" s="195">
        <f>P178</f>
        <v>0</v>
      </c>
      <c r="Q177" s="194"/>
      <c r="R177" s="195">
        <f>R178</f>
        <v>53.263980000000004</v>
      </c>
      <c r="S177" s="194"/>
      <c r="T177" s="196">
        <f>T178</f>
        <v>0</v>
      </c>
      <c r="AR177" s="197" t="s">
        <v>21</v>
      </c>
      <c r="AT177" s="198" t="s">
        <v>83</v>
      </c>
      <c r="AU177" s="198" t="s">
        <v>21</v>
      </c>
      <c r="AY177" s="197" t="s">
        <v>151</v>
      </c>
      <c r="BK177" s="199">
        <f>BK178</f>
        <v>0</v>
      </c>
    </row>
    <row r="178" spans="1:65" s="2" customFormat="1" ht="21.75" customHeight="1">
      <c r="A178" s="34"/>
      <c r="B178" s="35"/>
      <c r="C178" s="200" t="s">
        <v>232</v>
      </c>
      <c r="D178" s="200" t="s">
        <v>152</v>
      </c>
      <c r="E178" s="201" t="s">
        <v>554</v>
      </c>
      <c r="F178" s="202" t="s">
        <v>555</v>
      </c>
      <c r="G178" s="203" t="s">
        <v>354</v>
      </c>
      <c r="H178" s="204">
        <v>231</v>
      </c>
      <c r="I178" s="205"/>
      <c r="J178" s="206">
        <f>ROUND(I178*H178,2)</f>
        <v>0</v>
      </c>
      <c r="K178" s="202" t="s">
        <v>156</v>
      </c>
      <c r="L178" s="39"/>
      <c r="M178" s="207" t="s">
        <v>1</v>
      </c>
      <c r="N178" s="208" t="s">
        <v>49</v>
      </c>
      <c r="O178" s="71"/>
      <c r="P178" s="209">
        <f>O178*H178</f>
        <v>0</v>
      </c>
      <c r="Q178" s="209">
        <v>0.23058000000000001</v>
      </c>
      <c r="R178" s="209">
        <f>Q178*H178</f>
        <v>53.263980000000004</v>
      </c>
      <c r="S178" s="209">
        <v>0</v>
      </c>
      <c r="T178" s="210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1" t="s">
        <v>107</v>
      </c>
      <c r="AT178" s="211" t="s">
        <v>152</v>
      </c>
      <c r="AU178" s="211" t="s">
        <v>92</v>
      </c>
      <c r="AY178" s="17" t="s">
        <v>151</v>
      </c>
      <c r="BE178" s="212">
        <f>IF(N178="základní",J178,0)</f>
        <v>0</v>
      </c>
      <c r="BF178" s="212">
        <f>IF(N178="snížená",J178,0)</f>
        <v>0</v>
      </c>
      <c r="BG178" s="212">
        <f>IF(N178="zákl. přenesená",J178,0)</f>
        <v>0</v>
      </c>
      <c r="BH178" s="212">
        <f>IF(N178="sníž. přenesená",J178,0)</f>
        <v>0</v>
      </c>
      <c r="BI178" s="212">
        <f>IF(N178="nulová",J178,0)</f>
        <v>0</v>
      </c>
      <c r="BJ178" s="17" t="s">
        <v>21</v>
      </c>
      <c r="BK178" s="212">
        <f>ROUND(I178*H178,2)</f>
        <v>0</v>
      </c>
      <c r="BL178" s="17" t="s">
        <v>107</v>
      </c>
      <c r="BM178" s="211" t="s">
        <v>556</v>
      </c>
    </row>
    <row r="179" spans="1:65" s="11" customFormat="1" ht="22.8" customHeight="1">
      <c r="B179" s="186"/>
      <c r="C179" s="187"/>
      <c r="D179" s="188" t="s">
        <v>83</v>
      </c>
      <c r="E179" s="249" t="s">
        <v>107</v>
      </c>
      <c r="F179" s="249" t="s">
        <v>557</v>
      </c>
      <c r="G179" s="187"/>
      <c r="H179" s="187"/>
      <c r="I179" s="190"/>
      <c r="J179" s="250">
        <f>BK179</f>
        <v>0</v>
      </c>
      <c r="K179" s="187"/>
      <c r="L179" s="192"/>
      <c r="M179" s="193"/>
      <c r="N179" s="194"/>
      <c r="O179" s="194"/>
      <c r="P179" s="195">
        <f>SUM(P180:P182)</f>
        <v>0</v>
      </c>
      <c r="Q179" s="194"/>
      <c r="R179" s="195">
        <f>SUM(R180:R182)</f>
        <v>0</v>
      </c>
      <c r="S179" s="194"/>
      <c r="T179" s="196">
        <f>SUM(T180:T182)</f>
        <v>0</v>
      </c>
      <c r="AR179" s="197" t="s">
        <v>21</v>
      </c>
      <c r="AT179" s="198" t="s">
        <v>83</v>
      </c>
      <c r="AU179" s="198" t="s">
        <v>21</v>
      </c>
      <c r="AY179" s="197" t="s">
        <v>151</v>
      </c>
      <c r="BK179" s="199">
        <f>SUM(BK180:BK182)</f>
        <v>0</v>
      </c>
    </row>
    <row r="180" spans="1:65" s="2" customFormat="1" ht="21.75" customHeight="1">
      <c r="A180" s="34"/>
      <c r="B180" s="35"/>
      <c r="C180" s="200" t="s">
        <v>236</v>
      </c>
      <c r="D180" s="200" t="s">
        <v>152</v>
      </c>
      <c r="E180" s="201" t="s">
        <v>558</v>
      </c>
      <c r="F180" s="202" t="s">
        <v>559</v>
      </c>
      <c r="G180" s="203" t="s">
        <v>368</v>
      </c>
      <c r="H180" s="204">
        <v>0.67500000000000004</v>
      </c>
      <c r="I180" s="205"/>
      <c r="J180" s="206">
        <f>ROUND(I180*H180,2)</f>
        <v>0</v>
      </c>
      <c r="K180" s="202" t="s">
        <v>156</v>
      </c>
      <c r="L180" s="39"/>
      <c r="M180" s="207" t="s">
        <v>1</v>
      </c>
      <c r="N180" s="208" t="s">
        <v>49</v>
      </c>
      <c r="O180" s="71"/>
      <c r="P180" s="209">
        <f>O180*H180</f>
        <v>0</v>
      </c>
      <c r="Q180" s="209">
        <v>0</v>
      </c>
      <c r="R180" s="209">
        <f>Q180*H180</f>
        <v>0</v>
      </c>
      <c r="S180" s="209">
        <v>0</v>
      </c>
      <c r="T180" s="210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1" t="s">
        <v>107</v>
      </c>
      <c r="AT180" s="211" t="s">
        <v>152</v>
      </c>
      <c r="AU180" s="211" t="s">
        <v>92</v>
      </c>
      <c r="AY180" s="17" t="s">
        <v>151</v>
      </c>
      <c r="BE180" s="212">
        <f>IF(N180="základní",J180,0)</f>
        <v>0</v>
      </c>
      <c r="BF180" s="212">
        <f>IF(N180="snížená",J180,0)</f>
        <v>0</v>
      </c>
      <c r="BG180" s="212">
        <f>IF(N180="zákl. přenesená",J180,0)</f>
        <v>0</v>
      </c>
      <c r="BH180" s="212">
        <f>IF(N180="sníž. přenesená",J180,0)</f>
        <v>0</v>
      </c>
      <c r="BI180" s="212">
        <f>IF(N180="nulová",J180,0)</f>
        <v>0</v>
      </c>
      <c r="BJ180" s="17" t="s">
        <v>21</v>
      </c>
      <c r="BK180" s="212">
        <f>ROUND(I180*H180,2)</f>
        <v>0</v>
      </c>
      <c r="BL180" s="17" t="s">
        <v>107</v>
      </c>
      <c r="BM180" s="211" t="s">
        <v>560</v>
      </c>
    </row>
    <row r="181" spans="1:65" s="12" customFormat="1">
      <c r="B181" s="217"/>
      <c r="C181" s="218"/>
      <c r="D181" s="213" t="s">
        <v>205</v>
      </c>
      <c r="E181" s="219" t="s">
        <v>1</v>
      </c>
      <c r="F181" s="220" t="s">
        <v>561</v>
      </c>
      <c r="G181" s="218"/>
      <c r="H181" s="221">
        <v>0.67500000000000004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205</v>
      </c>
      <c r="AU181" s="227" t="s">
        <v>92</v>
      </c>
      <c r="AV181" s="12" t="s">
        <v>92</v>
      </c>
      <c r="AW181" s="12" t="s">
        <v>38</v>
      </c>
      <c r="AX181" s="12" t="s">
        <v>84</v>
      </c>
      <c r="AY181" s="227" t="s">
        <v>151</v>
      </c>
    </row>
    <row r="182" spans="1:65" s="13" customFormat="1">
      <c r="B182" s="228"/>
      <c r="C182" s="229"/>
      <c r="D182" s="213" t="s">
        <v>205</v>
      </c>
      <c r="E182" s="230" t="s">
        <v>1</v>
      </c>
      <c r="F182" s="231" t="s">
        <v>209</v>
      </c>
      <c r="G182" s="229"/>
      <c r="H182" s="232">
        <v>0.67500000000000004</v>
      </c>
      <c r="I182" s="233"/>
      <c r="J182" s="229"/>
      <c r="K182" s="229"/>
      <c r="L182" s="234"/>
      <c r="M182" s="235"/>
      <c r="N182" s="236"/>
      <c r="O182" s="236"/>
      <c r="P182" s="236"/>
      <c r="Q182" s="236"/>
      <c r="R182" s="236"/>
      <c r="S182" s="236"/>
      <c r="T182" s="237"/>
      <c r="AT182" s="238" t="s">
        <v>205</v>
      </c>
      <c r="AU182" s="238" t="s">
        <v>92</v>
      </c>
      <c r="AV182" s="13" t="s">
        <v>107</v>
      </c>
      <c r="AW182" s="13" t="s">
        <v>38</v>
      </c>
      <c r="AX182" s="13" t="s">
        <v>21</v>
      </c>
      <c r="AY182" s="238" t="s">
        <v>151</v>
      </c>
    </row>
    <row r="183" spans="1:65" s="11" customFormat="1" ht="22.8" customHeight="1">
      <c r="B183" s="186"/>
      <c r="C183" s="187"/>
      <c r="D183" s="188" t="s">
        <v>83</v>
      </c>
      <c r="E183" s="249" t="s">
        <v>110</v>
      </c>
      <c r="F183" s="249" t="s">
        <v>562</v>
      </c>
      <c r="G183" s="187"/>
      <c r="H183" s="187"/>
      <c r="I183" s="190"/>
      <c r="J183" s="250">
        <f>BK183</f>
        <v>0</v>
      </c>
      <c r="K183" s="187"/>
      <c r="L183" s="192"/>
      <c r="M183" s="193"/>
      <c r="N183" s="194"/>
      <c r="O183" s="194"/>
      <c r="P183" s="195">
        <f>SUM(P184:P219)</f>
        <v>0</v>
      </c>
      <c r="Q183" s="194"/>
      <c r="R183" s="195">
        <f>SUM(R184:R219)</f>
        <v>317.18738999999999</v>
      </c>
      <c r="S183" s="194"/>
      <c r="T183" s="196">
        <f>SUM(T184:T219)</f>
        <v>0</v>
      </c>
      <c r="AR183" s="197" t="s">
        <v>21</v>
      </c>
      <c r="AT183" s="198" t="s">
        <v>83</v>
      </c>
      <c r="AU183" s="198" t="s">
        <v>21</v>
      </c>
      <c r="AY183" s="197" t="s">
        <v>151</v>
      </c>
      <c r="BK183" s="199">
        <f>SUM(BK184:BK219)</f>
        <v>0</v>
      </c>
    </row>
    <row r="184" spans="1:65" s="2" customFormat="1" ht="16.5" customHeight="1">
      <c r="A184" s="34"/>
      <c r="B184" s="35"/>
      <c r="C184" s="200" t="s">
        <v>241</v>
      </c>
      <c r="D184" s="200" t="s">
        <v>152</v>
      </c>
      <c r="E184" s="201" t="s">
        <v>563</v>
      </c>
      <c r="F184" s="202" t="s">
        <v>564</v>
      </c>
      <c r="G184" s="203" t="s">
        <v>319</v>
      </c>
      <c r="H184" s="204">
        <v>1316</v>
      </c>
      <c r="I184" s="205"/>
      <c r="J184" s="206">
        <f>ROUND(I184*H184,2)</f>
        <v>0</v>
      </c>
      <c r="K184" s="202" t="s">
        <v>156</v>
      </c>
      <c r="L184" s="39"/>
      <c r="M184" s="207" t="s">
        <v>1</v>
      </c>
      <c r="N184" s="208" t="s">
        <v>49</v>
      </c>
      <c r="O184" s="71"/>
      <c r="P184" s="209">
        <f>O184*H184</f>
        <v>0</v>
      </c>
      <c r="Q184" s="209">
        <v>0</v>
      </c>
      <c r="R184" s="209">
        <f>Q184*H184</f>
        <v>0</v>
      </c>
      <c r="S184" s="209">
        <v>0</v>
      </c>
      <c r="T184" s="210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1" t="s">
        <v>107</v>
      </c>
      <c r="AT184" s="211" t="s">
        <v>152</v>
      </c>
      <c r="AU184" s="211" t="s">
        <v>92</v>
      </c>
      <c r="AY184" s="17" t="s">
        <v>151</v>
      </c>
      <c r="BE184" s="212">
        <f>IF(N184="základní",J184,0)</f>
        <v>0</v>
      </c>
      <c r="BF184" s="212">
        <f>IF(N184="snížená",J184,0)</f>
        <v>0</v>
      </c>
      <c r="BG184" s="212">
        <f>IF(N184="zákl. přenesená",J184,0)</f>
        <v>0</v>
      </c>
      <c r="BH184" s="212">
        <f>IF(N184="sníž. přenesená",J184,0)</f>
        <v>0</v>
      </c>
      <c r="BI184" s="212">
        <f>IF(N184="nulová",J184,0)</f>
        <v>0</v>
      </c>
      <c r="BJ184" s="17" t="s">
        <v>21</v>
      </c>
      <c r="BK184" s="212">
        <f>ROUND(I184*H184,2)</f>
        <v>0</v>
      </c>
      <c r="BL184" s="17" t="s">
        <v>107</v>
      </c>
      <c r="BM184" s="211" t="s">
        <v>565</v>
      </c>
    </row>
    <row r="185" spans="1:65" s="12" customFormat="1">
      <c r="B185" s="217"/>
      <c r="C185" s="218"/>
      <c r="D185" s="213" t="s">
        <v>205</v>
      </c>
      <c r="E185" s="219" t="s">
        <v>1</v>
      </c>
      <c r="F185" s="220" t="s">
        <v>566</v>
      </c>
      <c r="G185" s="218"/>
      <c r="H185" s="221">
        <v>3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205</v>
      </c>
      <c r="AU185" s="227" t="s">
        <v>92</v>
      </c>
      <c r="AV185" s="12" t="s">
        <v>92</v>
      </c>
      <c r="AW185" s="12" t="s">
        <v>38</v>
      </c>
      <c r="AX185" s="12" t="s">
        <v>84</v>
      </c>
      <c r="AY185" s="227" t="s">
        <v>151</v>
      </c>
    </row>
    <row r="186" spans="1:65" s="12" customFormat="1">
      <c r="B186" s="217"/>
      <c r="C186" s="218"/>
      <c r="D186" s="213" t="s">
        <v>205</v>
      </c>
      <c r="E186" s="219" t="s">
        <v>1</v>
      </c>
      <c r="F186" s="220" t="s">
        <v>567</v>
      </c>
      <c r="G186" s="218"/>
      <c r="H186" s="221">
        <v>3</v>
      </c>
      <c r="I186" s="222"/>
      <c r="J186" s="218"/>
      <c r="K186" s="218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205</v>
      </c>
      <c r="AU186" s="227" t="s">
        <v>92</v>
      </c>
      <c r="AV186" s="12" t="s">
        <v>92</v>
      </c>
      <c r="AW186" s="12" t="s">
        <v>38</v>
      </c>
      <c r="AX186" s="12" t="s">
        <v>84</v>
      </c>
      <c r="AY186" s="227" t="s">
        <v>151</v>
      </c>
    </row>
    <row r="187" spans="1:65" s="12" customFormat="1">
      <c r="B187" s="217"/>
      <c r="C187" s="218"/>
      <c r="D187" s="213" t="s">
        <v>205</v>
      </c>
      <c r="E187" s="219" t="s">
        <v>1</v>
      </c>
      <c r="F187" s="220" t="s">
        <v>568</v>
      </c>
      <c r="G187" s="218"/>
      <c r="H187" s="221">
        <v>624</v>
      </c>
      <c r="I187" s="222"/>
      <c r="J187" s="218"/>
      <c r="K187" s="218"/>
      <c r="L187" s="223"/>
      <c r="M187" s="224"/>
      <c r="N187" s="225"/>
      <c r="O187" s="225"/>
      <c r="P187" s="225"/>
      <c r="Q187" s="225"/>
      <c r="R187" s="225"/>
      <c r="S187" s="225"/>
      <c r="T187" s="226"/>
      <c r="AT187" s="227" t="s">
        <v>205</v>
      </c>
      <c r="AU187" s="227" t="s">
        <v>92</v>
      </c>
      <c r="AV187" s="12" t="s">
        <v>92</v>
      </c>
      <c r="AW187" s="12" t="s">
        <v>38</v>
      </c>
      <c r="AX187" s="12" t="s">
        <v>84</v>
      </c>
      <c r="AY187" s="227" t="s">
        <v>151</v>
      </c>
    </row>
    <row r="188" spans="1:65" s="12" customFormat="1">
      <c r="B188" s="217"/>
      <c r="C188" s="218"/>
      <c r="D188" s="213" t="s">
        <v>205</v>
      </c>
      <c r="E188" s="219" t="s">
        <v>1</v>
      </c>
      <c r="F188" s="220" t="s">
        <v>569</v>
      </c>
      <c r="G188" s="218"/>
      <c r="H188" s="221">
        <v>686</v>
      </c>
      <c r="I188" s="222"/>
      <c r="J188" s="218"/>
      <c r="K188" s="218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205</v>
      </c>
      <c r="AU188" s="227" t="s">
        <v>92</v>
      </c>
      <c r="AV188" s="12" t="s">
        <v>92</v>
      </c>
      <c r="AW188" s="12" t="s">
        <v>38</v>
      </c>
      <c r="AX188" s="12" t="s">
        <v>84</v>
      </c>
      <c r="AY188" s="227" t="s">
        <v>151</v>
      </c>
    </row>
    <row r="189" spans="1:65" s="13" customFormat="1">
      <c r="B189" s="228"/>
      <c r="C189" s="229"/>
      <c r="D189" s="213" t="s">
        <v>205</v>
      </c>
      <c r="E189" s="230" t="s">
        <v>1</v>
      </c>
      <c r="F189" s="231" t="s">
        <v>209</v>
      </c>
      <c r="G189" s="229"/>
      <c r="H189" s="232">
        <v>1316</v>
      </c>
      <c r="I189" s="233"/>
      <c r="J189" s="229"/>
      <c r="K189" s="229"/>
      <c r="L189" s="234"/>
      <c r="M189" s="235"/>
      <c r="N189" s="236"/>
      <c r="O189" s="236"/>
      <c r="P189" s="236"/>
      <c r="Q189" s="236"/>
      <c r="R189" s="236"/>
      <c r="S189" s="236"/>
      <c r="T189" s="237"/>
      <c r="AT189" s="238" t="s">
        <v>205</v>
      </c>
      <c r="AU189" s="238" t="s">
        <v>92</v>
      </c>
      <c r="AV189" s="13" t="s">
        <v>107</v>
      </c>
      <c r="AW189" s="13" t="s">
        <v>38</v>
      </c>
      <c r="AX189" s="13" t="s">
        <v>21</v>
      </c>
      <c r="AY189" s="238" t="s">
        <v>151</v>
      </c>
    </row>
    <row r="190" spans="1:65" s="2" customFormat="1" ht="16.5" customHeight="1">
      <c r="A190" s="34"/>
      <c r="B190" s="35"/>
      <c r="C190" s="200" t="s">
        <v>246</v>
      </c>
      <c r="D190" s="200" t="s">
        <v>152</v>
      </c>
      <c r="E190" s="201" t="s">
        <v>570</v>
      </c>
      <c r="F190" s="202" t="s">
        <v>571</v>
      </c>
      <c r="G190" s="203" t="s">
        <v>319</v>
      </c>
      <c r="H190" s="204">
        <v>495</v>
      </c>
      <c r="I190" s="205"/>
      <c r="J190" s="206">
        <f>ROUND(I190*H190,2)</f>
        <v>0</v>
      </c>
      <c r="K190" s="202" t="s">
        <v>156</v>
      </c>
      <c r="L190" s="39"/>
      <c r="M190" s="207" t="s">
        <v>1</v>
      </c>
      <c r="N190" s="208" t="s">
        <v>49</v>
      </c>
      <c r="O190" s="71"/>
      <c r="P190" s="209">
        <f>O190*H190</f>
        <v>0</v>
      </c>
      <c r="Q190" s="209">
        <v>0</v>
      </c>
      <c r="R190" s="209">
        <f>Q190*H190</f>
        <v>0</v>
      </c>
      <c r="S190" s="209">
        <v>0</v>
      </c>
      <c r="T190" s="210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1" t="s">
        <v>107</v>
      </c>
      <c r="AT190" s="211" t="s">
        <v>152</v>
      </c>
      <c r="AU190" s="211" t="s">
        <v>92</v>
      </c>
      <c r="AY190" s="17" t="s">
        <v>151</v>
      </c>
      <c r="BE190" s="212">
        <f>IF(N190="základní",J190,0)</f>
        <v>0</v>
      </c>
      <c r="BF190" s="212">
        <f>IF(N190="snížená",J190,0)</f>
        <v>0</v>
      </c>
      <c r="BG190" s="212">
        <f>IF(N190="zákl. přenesená",J190,0)</f>
        <v>0</v>
      </c>
      <c r="BH190" s="212">
        <f>IF(N190="sníž. přenesená",J190,0)</f>
        <v>0</v>
      </c>
      <c r="BI190" s="212">
        <f>IF(N190="nulová",J190,0)</f>
        <v>0</v>
      </c>
      <c r="BJ190" s="17" t="s">
        <v>21</v>
      </c>
      <c r="BK190" s="212">
        <f>ROUND(I190*H190,2)</f>
        <v>0</v>
      </c>
      <c r="BL190" s="17" t="s">
        <v>107</v>
      </c>
      <c r="BM190" s="211" t="s">
        <v>572</v>
      </c>
    </row>
    <row r="191" spans="1:65" s="12" customFormat="1">
      <c r="B191" s="217"/>
      <c r="C191" s="218"/>
      <c r="D191" s="213" t="s">
        <v>205</v>
      </c>
      <c r="E191" s="219" t="s">
        <v>1</v>
      </c>
      <c r="F191" s="220" t="s">
        <v>573</v>
      </c>
      <c r="G191" s="218"/>
      <c r="H191" s="221">
        <v>495</v>
      </c>
      <c r="I191" s="222"/>
      <c r="J191" s="218"/>
      <c r="K191" s="218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205</v>
      </c>
      <c r="AU191" s="227" t="s">
        <v>92</v>
      </c>
      <c r="AV191" s="12" t="s">
        <v>92</v>
      </c>
      <c r="AW191" s="12" t="s">
        <v>38</v>
      </c>
      <c r="AX191" s="12" t="s">
        <v>84</v>
      </c>
      <c r="AY191" s="227" t="s">
        <v>151</v>
      </c>
    </row>
    <row r="192" spans="1:65" s="13" customFormat="1">
      <c r="B192" s="228"/>
      <c r="C192" s="229"/>
      <c r="D192" s="213" t="s">
        <v>205</v>
      </c>
      <c r="E192" s="230" t="s">
        <v>1</v>
      </c>
      <c r="F192" s="231" t="s">
        <v>209</v>
      </c>
      <c r="G192" s="229"/>
      <c r="H192" s="232">
        <v>495</v>
      </c>
      <c r="I192" s="233"/>
      <c r="J192" s="229"/>
      <c r="K192" s="229"/>
      <c r="L192" s="234"/>
      <c r="M192" s="235"/>
      <c r="N192" s="236"/>
      <c r="O192" s="236"/>
      <c r="P192" s="236"/>
      <c r="Q192" s="236"/>
      <c r="R192" s="236"/>
      <c r="S192" s="236"/>
      <c r="T192" s="237"/>
      <c r="AT192" s="238" t="s">
        <v>205</v>
      </c>
      <c r="AU192" s="238" t="s">
        <v>92</v>
      </c>
      <c r="AV192" s="13" t="s">
        <v>107</v>
      </c>
      <c r="AW192" s="13" t="s">
        <v>38</v>
      </c>
      <c r="AX192" s="13" t="s">
        <v>21</v>
      </c>
      <c r="AY192" s="238" t="s">
        <v>151</v>
      </c>
    </row>
    <row r="193" spans="1:65" s="2" customFormat="1" ht="21.75" customHeight="1">
      <c r="A193" s="34"/>
      <c r="B193" s="35"/>
      <c r="C193" s="200" t="s">
        <v>250</v>
      </c>
      <c r="D193" s="200" t="s">
        <v>152</v>
      </c>
      <c r="E193" s="201" t="s">
        <v>574</v>
      </c>
      <c r="F193" s="202" t="s">
        <v>575</v>
      </c>
      <c r="G193" s="203" t="s">
        <v>319</v>
      </c>
      <c r="H193" s="204">
        <v>2241</v>
      </c>
      <c r="I193" s="205"/>
      <c r="J193" s="206">
        <f>ROUND(I193*H193,2)</f>
        <v>0</v>
      </c>
      <c r="K193" s="202" t="s">
        <v>156</v>
      </c>
      <c r="L193" s="39"/>
      <c r="M193" s="207" t="s">
        <v>1</v>
      </c>
      <c r="N193" s="208" t="s">
        <v>49</v>
      </c>
      <c r="O193" s="71"/>
      <c r="P193" s="209">
        <f>O193*H193</f>
        <v>0</v>
      </c>
      <c r="Q193" s="209">
        <v>7.1000000000000002E-4</v>
      </c>
      <c r="R193" s="209">
        <f>Q193*H193</f>
        <v>1.59111</v>
      </c>
      <c r="S193" s="209">
        <v>0</v>
      </c>
      <c r="T193" s="21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1" t="s">
        <v>107</v>
      </c>
      <c r="AT193" s="211" t="s">
        <v>152</v>
      </c>
      <c r="AU193" s="211" t="s">
        <v>92</v>
      </c>
      <c r="AY193" s="17" t="s">
        <v>151</v>
      </c>
      <c r="BE193" s="212">
        <f>IF(N193="základní",J193,0)</f>
        <v>0</v>
      </c>
      <c r="BF193" s="212">
        <f>IF(N193="snížená",J193,0)</f>
        <v>0</v>
      </c>
      <c r="BG193" s="212">
        <f>IF(N193="zákl. přenesená",J193,0)</f>
        <v>0</v>
      </c>
      <c r="BH193" s="212">
        <f>IF(N193="sníž. přenesená",J193,0)</f>
        <v>0</v>
      </c>
      <c r="BI193" s="212">
        <f>IF(N193="nulová",J193,0)</f>
        <v>0</v>
      </c>
      <c r="BJ193" s="17" t="s">
        <v>21</v>
      </c>
      <c r="BK193" s="212">
        <f>ROUND(I193*H193,2)</f>
        <v>0</v>
      </c>
      <c r="BL193" s="17" t="s">
        <v>107</v>
      </c>
      <c r="BM193" s="211" t="s">
        <v>576</v>
      </c>
    </row>
    <row r="194" spans="1:65" s="12" customFormat="1">
      <c r="B194" s="217"/>
      <c r="C194" s="218"/>
      <c r="D194" s="213" t="s">
        <v>205</v>
      </c>
      <c r="E194" s="219" t="s">
        <v>1</v>
      </c>
      <c r="F194" s="220" t="s">
        <v>577</v>
      </c>
      <c r="G194" s="218"/>
      <c r="H194" s="221">
        <v>997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205</v>
      </c>
      <c r="AU194" s="227" t="s">
        <v>92</v>
      </c>
      <c r="AV194" s="12" t="s">
        <v>92</v>
      </c>
      <c r="AW194" s="12" t="s">
        <v>38</v>
      </c>
      <c r="AX194" s="12" t="s">
        <v>84</v>
      </c>
      <c r="AY194" s="227" t="s">
        <v>151</v>
      </c>
    </row>
    <row r="195" spans="1:65" s="12" customFormat="1">
      <c r="B195" s="217"/>
      <c r="C195" s="218"/>
      <c r="D195" s="213" t="s">
        <v>205</v>
      </c>
      <c r="E195" s="219" t="s">
        <v>1</v>
      </c>
      <c r="F195" s="220" t="s">
        <v>578</v>
      </c>
      <c r="G195" s="218"/>
      <c r="H195" s="221">
        <v>994</v>
      </c>
      <c r="I195" s="222"/>
      <c r="J195" s="218"/>
      <c r="K195" s="218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205</v>
      </c>
      <c r="AU195" s="227" t="s">
        <v>92</v>
      </c>
      <c r="AV195" s="12" t="s">
        <v>92</v>
      </c>
      <c r="AW195" s="12" t="s">
        <v>38</v>
      </c>
      <c r="AX195" s="12" t="s">
        <v>84</v>
      </c>
      <c r="AY195" s="227" t="s">
        <v>151</v>
      </c>
    </row>
    <row r="196" spans="1:65" s="12" customFormat="1" ht="20.399999999999999">
      <c r="B196" s="217"/>
      <c r="C196" s="218"/>
      <c r="D196" s="213" t="s">
        <v>205</v>
      </c>
      <c r="E196" s="219" t="s">
        <v>1</v>
      </c>
      <c r="F196" s="220" t="s">
        <v>579</v>
      </c>
      <c r="G196" s="218"/>
      <c r="H196" s="221">
        <v>250</v>
      </c>
      <c r="I196" s="222"/>
      <c r="J196" s="218"/>
      <c r="K196" s="218"/>
      <c r="L196" s="223"/>
      <c r="M196" s="224"/>
      <c r="N196" s="225"/>
      <c r="O196" s="225"/>
      <c r="P196" s="225"/>
      <c r="Q196" s="225"/>
      <c r="R196" s="225"/>
      <c r="S196" s="225"/>
      <c r="T196" s="226"/>
      <c r="AT196" s="227" t="s">
        <v>205</v>
      </c>
      <c r="AU196" s="227" t="s">
        <v>92</v>
      </c>
      <c r="AV196" s="12" t="s">
        <v>92</v>
      </c>
      <c r="AW196" s="12" t="s">
        <v>38</v>
      </c>
      <c r="AX196" s="12" t="s">
        <v>84</v>
      </c>
      <c r="AY196" s="227" t="s">
        <v>151</v>
      </c>
    </row>
    <row r="197" spans="1:65" s="13" customFormat="1">
      <c r="B197" s="228"/>
      <c r="C197" s="229"/>
      <c r="D197" s="213" t="s">
        <v>205</v>
      </c>
      <c r="E197" s="230" t="s">
        <v>1</v>
      </c>
      <c r="F197" s="231" t="s">
        <v>209</v>
      </c>
      <c r="G197" s="229"/>
      <c r="H197" s="232">
        <v>2241</v>
      </c>
      <c r="I197" s="233"/>
      <c r="J197" s="229"/>
      <c r="K197" s="229"/>
      <c r="L197" s="234"/>
      <c r="M197" s="235"/>
      <c r="N197" s="236"/>
      <c r="O197" s="236"/>
      <c r="P197" s="236"/>
      <c r="Q197" s="236"/>
      <c r="R197" s="236"/>
      <c r="S197" s="236"/>
      <c r="T197" s="237"/>
      <c r="AT197" s="238" t="s">
        <v>205</v>
      </c>
      <c r="AU197" s="238" t="s">
        <v>92</v>
      </c>
      <c r="AV197" s="13" t="s">
        <v>107</v>
      </c>
      <c r="AW197" s="13" t="s">
        <v>38</v>
      </c>
      <c r="AX197" s="13" t="s">
        <v>21</v>
      </c>
      <c r="AY197" s="238" t="s">
        <v>151</v>
      </c>
    </row>
    <row r="198" spans="1:65" s="2" customFormat="1" ht="21.75" customHeight="1">
      <c r="A198" s="34"/>
      <c r="B198" s="35"/>
      <c r="C198" s="200" t="s">
        <v>7</v>
      </c>
      <c r="D198" s="200" t="s">
        <v>152</v>
      </c>
      <c r="E198" s="201" t="s">
        <v>580</v>
      </c>
      <c r="F198" s="202" t="s">
        <v>581</v>
      </c>
      <c r="G198" s="203" t="s">
        <v>319</v>
      </c>
      <c r="H198" s="204">
        <v>1244</v>
      </c>
      <c r="I198" s="205"/>
      <c r="J198" s="206">
        <f>ROUND(I198*H198,2)</f>
        <v>0</v>
      </c>
      <c r="K198" s="202" t="s">
        <v>156</v>
      </c>
      <c r="L198" s="39"/>
      <c r="M198" s="207" t="s">
        <v>1</v>
      </c>
      <c r="N198" s="208" t="s">
        <v>49</v>
      </c>
      <c r="O198" s="71"/>
      <c r="P198" s="209">
        <f>O198*H198</f>
        <v>0</v>
      </c>
      <c r="Q198" s="209">
        <v>0</v>
      </c>
      <c r="R198" s="209">
        <f>Q198*H198</f>
        <v>0</v>
      </c>
      <c r="S198" s="209">
        <v>0</v>
      </c>
      <c r="T198" s="210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11" t="s">
        <v>107</v>
      </c>
      <c r="AT198" s="211" t="s">
        <v>152</v>
      </c>
      <c r="AU198" s="211" t="s">
        <v>92</v>
      </c>
      <c r="AY198" s="17" t="s">
        <v>151</v>
      </c>
      <c r="BE198" s="212">
        <f>IF(N198="základní",J198,0)</f>
        <v>0</v>
      </c>
      <c r="BF198" s="212">
        <f>IF(N198="snížená",J198,0)</f>
        <v>0</v>
      </c>
      <c r="BG198" s="212">
        <f>IF(N198="zákl. přenesená",J198,0)</f>
        <v>0</v>
      </c>
      <c r="BH198" s="212">
        <f>IF(N198="sníž. přenesená",J198,0)</f>
        <v>0</v>
      </c>
      <c r="BI198" s="212">
        <f>IF(N198="nulová",J198,0)</f>
        <v>0</v>
      </c>
      <c r="BJ198" s="17" t="s">
        <v>21</v>
      </c>
      <c r="BK198" s="212">
        <f>ROUND(I198*H198,2)</f>
        <v>0</v>
      </c>
      <c r="BL198" s="17" t="s">
        <v>107</v>
      </c>
      <c r="BM198" s="211" t="s">
        <v>582</v>
      </c>
    </row>
    <row r="199" spans="1:65" s="12" customFormat="1" ht="20.399999999999999">
      <c r="B199" s="217"/>
      <c r="C199" s="218"/>
      <c r="D199" s="213" t="s">
        <v>205</v>
      </c>
      <c r="E199" s="219" t="s">
        <v>1</v>
      </c>
      <c r="F199" s="220" t="s">
        <v>583</v>
      </c>
      <c r="G199" s="218"/>
      <c r="H199" s="221">
        <v>250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205</v>
      </c>
      <c r="AU199" s="227" t="s">
        <v>92</v>
      </c>
      <c r="AV199" s="12" t="s">
        <v>92</v>
      </c>
      <c r="AW199" s="12" t="s">
        <v>38</v>
      </c>
      <c r="AX199" s="12" t="s">
        <v>84</v>
      </c>
      <c r="AY199" s="227" t="s">
        <v>151</v>
      </c>
    </row>
    <row r="200" spans="1:65" s="12" customFormat="1" ht="20.399999999999999">
      <c r="B200" s="217"/>
      <c r="C200" s="218"/>
      <c r="D200" s="213" t="s">
        <v>205</v>
      </c>
      <c r="E200" s="219" t="s">
        <v>1</v>
      </c>
      <c r="F200" s="220" t="s">
        <v>584</v>
      </c>
      <c r="G200" s="218"/>
      <c r="H200" s="221">
        <v>994</v>
      </c>
      <c r="I200" s="222"/>
      <c r="J200" s="218"/>
      <c r="K200" s="218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205</v>
      </c>
      <c r="AU200" s="227" t="s">
        <v>92</v>
      </c>
      <c r="AV200" s="12" t="s">
        <v>92</v>
      </c>
      <c r="AW200" s="12" t="s">
        <v>38</v>
      </c>
      <c r="AX200" s="12" t="s">
        <v>84</v>
      </c>
      <c r="AY200" s="227" t="s">
        <v>151</v>
      </c>
    </row>
    <row r="201" spans="1:65" s="13" customFormat="1">
      <c r="B201" s="228"/>
      <c r="C201" s="229"/>
      <c r="D201" s="213" t="s">
        <v>205</v>
      </c>
      <c r="E201" s="230" t="s">
        <v>1</v>
      </c>
      <c r="F201" s="231" t="s">
        <v>209</v>
      </c>
      <c r="G201" s="229"/>
      <c r="H201" s="232">
        <v>1244</v>
      </c>
      <c r="I201" s="233"/>
      <c r="J201" s="229"/>
      <c r="K201" s="229"/>
      <c r="L201" s="234"/>
      <c r="M201" s="235"/>
      <c r="N201" s="236"/>
      <c r="O201" s="236"/>
      <c r="P201" s="236"/>
      <c r="Q201" s="236"/>
      <c r="R201" s="236"/>
      <c r="S201" s="236"/>
      <c r="T201" s="237"/>
      <c r="AT201" s="238" t="s">
        <v>205</v>
      </c>
      <c r="AU201" s="238" t="s">
        <v>92</v>
      </c>
      <c r="AV201" s="13" t="s">
        <v>107</v>
      </c>
      <c r="AW201" s="13" t="s">
        <v>38</v>
      </c>
      <c r="AX201" s="13" t="s">
        <v>21</v>
      </c>
      <c r="AY201" s="238" t="s">
        <v>151</v>
      </c>
    </row>
    <row r="202" spans="1:65" s="2" customFormat="1" ht="21.75" customHeight="1">
      <c r="A202" s="34"/>
      <c r="B202" s="35"/>
      <c r="C202" s="200" t="s">
        <v>258</v>
      </c>
      <c r="D202" s="200" t="s">
        <v>152</v>
      </c>
      <c r="E202" s="201" t="s">
        <v>585</v>
      </c>
      <c r="F202" s="202" t="s">
        <v>586</v>
      </c>
      <c r="G202" s="203" t="s">
        <v>319</v>
      </c>
      <c r="H202" s="204">
        <v>997</v>
      </c>
      <c r="I202" s="205"/>
      <c r="J202" s="206">
        <f>ROUND(I202*H202,2)</f>
        <v>0</v>
      </c>
      <c r="K202" s="202" t="s">
        <v>156</v>
      </c>
      <c r="L202" s="39"/>
      <c r="M202" s="207" t="s">
        <v>1</v>
      </c>
      <c r="N202" s="208" t="s">
        <v>49</v>
      </c>
      <c r="O202" s="71"/>
      <c r="P202" s="209">
        <f>O202*H202</f>
        <v>0</v>
      </c>
      <c r="Q202" s="209">
        <v>0</v>
      </c>
      <c r="R202" s="209">
        <f>Q202*H202</f>
        <v>0</v>
      </c>
      <c r="S202" s="209">
        <v>0</v>
      </c>
      <c r="T202" s="210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1" t="s">
        <v>107</v>
      </c>
      <c r="AT202" s="211" t="s">
        <v>152</v>
      </c>
      <c r="AU202" s="211" t="s">
        <v>92</v>
      </c>
      <c r="AY202" s="17" t="s">
        <v>151</v>
      </c>
      <c r="BE202" s="212">
        <f>IF(N202="základní",J202,0)</f>
        <v>0</v>
      </c>
      <c r="BF202" s="212">
        <f>IF(N202="snížená",J202,0)</f>
        <v>0</v>
      </c>
      <c r="BG202" s="212">
        <f>IF(N202="zákl. přenesená",J202,0)</f>
        <v>0</v>
      </c>
      <c r="BH202" s="212">
        <f>IF(N202="sníž. přenesená",J202,0)</f>
        <v>0</v>
      </c>
      <c r="BI202" s="212">
        <f>IF(N202="nulová",J202,0)</f>
        <v>0</v>
      </c>
      <c r="BJ202" s="17" t="s">
        <v>21</v>
      </c>
      <c r="BK202" s="212">
        <f>ROUND(I202*H202,2)</f>
        <v>0</v>
      </c>
      <c r="BL202" s="17" t="s">
        <v>107</v>
      </c>
      <c r="BM202" s="211" t="s">
        <v>587</v>
      </c>
    </row>
    <row r="203" spans="1:65" s="12" customFormat="1">
      <c r="B203" s="217"/>
      <c r="C203" s="218"/>
      <c r="D203" s="213" t="s">
        <v>205</v>
      </c>
      <c r="E203" s="219" t="s">
        <v>1</v>
      </c>
      <c r="F203" s="220" t="s">
        <v>588</v>
      </c>
      <c r="G203" s="218"/>
      <c r="H203" s="221">
        <v>997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205</v>
      </c>
      <c r="AU203" s="227" t="s">
        <v>92</v>
      </c>
      <c r="AV203" s="12" t="s">
        <v>92</v>
      </c>
      <c r="AW203" s="12" t="s">
        <v>38</v>
      </c>
      <c r="AX203" s="12" t="s">
        <v>84</v>
      </c>
      <c r="AY203" s="227" t="s">
        <v>151</v>
      </c>
    </row>
    <row r="204" spans="1:65" s="13" customFormat="1">
      <c r="B204" s="228"/>
      <c r="C204" s="229"/>
      <c r="D204" s="213" t="s">
        <v>205</v>
      </c>
      <c r="E204" s="230" t="s">
        <v>1</v>
      </c>
      <c r="F204" s="231" t="s">
        <v>209</v>
      </c>
      <c r="G204" s="229"/>
      <c r="H204" s="232">
        <v>997</v>
      </c>
      <c r="I204" s="233"/>
      <c r="J204" s="229"/>
      <c r="K204" s="229"/>
      <c r="L204" s="234"/>
      <c r="M204" s="235"/>
      <c r="N204" s="236"/>
      <c r="O204" s="236"/>
      <c r="P204" s="236"/>
      <c r="Q204" s="236"/>
      <c r="R204" s="236"/>
      <c r="S204" s="236"/>
      <c r="T204" s="237"/>
      <c r="AT204" s="238" t="s">
        <v>205</v>
      </c>
      <c r="AU204" s="238" t="s">
        <v>92</v>
      </c>
      <c r="AV204" s="13" t="s">
        <v>107</v>
      </c>
      <c r="AW204" s="13" t="s">
        <v>38</v>
      </c>
      <c r="AX204" s="13" t="s">
        <v>21</v>
      </c>
      <c r="AY204" s="238" t="s">
        <v>151</v>
      </c>
    </row>
    <row r="205" spans="1:65" s="2" customFormat="1" ht="21.75" customHeight="1">
      <c r="A205" s="34"/>
      <c r="B205" s="35"/>
      <c r="C205" s="200" t="s">
        <v>262</v>
      </c>
      <c r="D205" s="200" t="s">
        <v>152</v>
      </c>
      <c r="E205" s="201" t="s">
        <v>589</v>
      </c>
      <c r="F205" s="202" t="s">
        <v>590</v>
      </c>
      <c r="G205" s="203" t="s">
        <v>319</v>
      </c>
      <c r="H205" s="204">
        <v>1119</v>
      </c>
      <c r="I205" s="205"/>
      <c r="J205" s="206">
        <f>ROUND(I205*H205,2)</f>
        <v>0</v>
      </c>
      <c r="K205" s="202" t="s">
        <v>156</v>
      </c>
      <c r="L205" s="39"/>
      <c r="M205" s="207" t="s">
        <v>1</v>
      </c>
      <c r="N205" s="208" t="s">
        <v>49</v>
      </c>
      <c r="O205" s="71"/>
      <c r="P205" s="209">
        <f>O205*H205</f>
        <v>0</v>
      </c>
      <c r="Q205" s="209">
        <v>0.10362</v>
      </c>
      <c r="R205" s="209">
        <f>Q205*H205</f>
        <v>115.95078000000001</v>
      </c>
      <c r="S205" s="209">
        <v>0</v>
      </c>
      <c r="T205" s="210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1" t="s">
        <v>107</v>
      </c>
      <c r="AT205" s="211" t="s">
        <v>152</v>
      </c>
      <c r="AU205" s="211" t="s">
        <v>92</v>
      </c>
      <c r="AY205" s="17" t="s">
        <v>151</v>
      </c>
      <c r="BE205" s="212">
        <f>IF(N205="základní",J205,0)</f>
        <v>0</v>
      </c>
      <c r="BF205" s="212">
        <f>IF(N205="snížená",J205,0)</f>
        <v>0</v>
      </c>
      <c r="BG205" s="212">
        <f>IF(N205="zákl. přenesená",J205,0)</f>
        <v>0</v>
      </c>
      <c r="BH205" s="212">
        <f>IF(N205="sníž. přenesená",J205,0)</f>
        <v>0</v>
      </c>
      <c r="BI205" s="212">
        <f>IF(N205="nulová",J205,0)</f>
        <v>0</v>
      </c>
      <c r="BJ205" s="17" t="s">
        <v>21</v>
      </c>
      <c r="BK205" s="212">
        <f>ROUND(I205*H205,2)</f>
        <v>0</v>
      </c>
      <c r="BL205" s="17" t="s">
        <v>107</v>
      </c>
      <c r="BM205" s="211" t="s">
        <v>591</v>
      </c>
    </row>
    <row r="206" spans="1:65" s="12" customFormat="1">
      <c r="B206" s="217"/>
      <c r="C206" s="218"/>
      <c r="D206" s="213" t="s">
        <v>205</v>
      </c>
      <c r="E206" s="219" t="s">
        <v>1</v>
      </c>
      <c r="F206" s="220" t="s">
        <v>592</v>
      </c>
      <c r="G206" s="218"/>
      <c r="H206" s="221">
        <v>624</v>
      </c>
      <c r="I206" s="222"/>
      <c r="J206" s="218"/>
      <c r="K206" s="218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205</v>
      </c>
      <c r="AU206" s="227" t="s">
        <v>92</v>
      </c>
      <c r="AV206" s="12" t="s">
        <v>92</v>
      </c>
      <c r="AW206" s="12" t="s">
        <v>38</v>
      </c>
      <c r="AX206" s="12" t="s">
        <v>84</v>
      </c>
      <c r="AY206" s="227" t="s">
        <v>151</v>
      </c>
    </row>
    <row r="207" spans="1:65" s="12" customFormat="1">
      <c r="B207" s="217"/>
      <c r="C207" s="218"/>
      <c r="D207" s="213" t="s">
        <v>205</v>
      </c>
      <c r="E207" s="219" t="s">
        <v>1</v>
      </c>
      <c r="F207" s="220" t="s">
        <v>593</v>
      </c>
      <c r="G207" s="218"/>
      <c r="H207" s="221">
        <v>407</v>
      </c>
      <c r="I207" s="222"/>
      <c r="J207" s="218"/>
      <c r="K207" s="218"/>
      <c r="L207" s="223"/>
      <c r="M207" s="224"/>
      <c r="N207" s="225"/>
      <c r="O207" s="225"/>
      <c r="P207" s="225"/>
      <c r="Q207" s="225"/>
      <c r="R207" s="225"/>
      <c r="S207" s="225"/>
      <c r="T207" s="226"/>
      <c r="AT207" s="227" t="s">
        <v>205</v>
      </c>
      <c r="AU207" s="227" t="s">
        <v>92</v>
      </c>
      <c r="AV207" s="12" t="s">
        <v>92</v>
      </c>
      <c r="AW207" s="12" t="s">
        <v>38</v>
      </c>
      <c r="AX207" s="12" t="s">
        <v>84</v>
      </c>
      <c r="AY207" s="227" t="s">
        <v>151</v>
      </c>
    </row>
    <row r="208" spans="1:65" s="12" customFormat="1">
      <c r="B208" s="217"/>
      <c r="C208" s="218"/>
      <c r="D208" s="213" t="s">
        <v>205</v>
      </c>
      <c r="E208" s="219" t="s">
        <v>1</v>
      </c>
      <c r="F208" s="220" t="s">
        <v>594</v>
      </c>
      <c r="G208" s="218"/>
      <c r="H208" s="221">
        <v>47</v>
      </c>
      <c r="I208" s="222"/>
      <c r="J208" s="218"/>
      <c r="K208" s="218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205</v>
      </c>
      <c r="AU208" s="227" t="s">
        <v>92</v>
      </c>
      <c r="AV208" s="12" t="s">
        <v>92</v>
      </c>
      <c r="AW208" s="12" t="s">
        <v>38</v>
      </c>
      <c r="AX208" s="12" t="s">
        <v>84</v>
      </c>
      <c r="AY208" s="227" t="s">
        <v>151</v>
      </c>
    </row>
    <row r="209" spans="1:65" s="12" customFormat="1">
      <c r="B209" s="217"/>
      <c r="C209" s="218"/>
      <c r="D209" s="213" t="s">
        <v>205</v>
      </c>
      <c r="E209" s="219" t="s">
        <v>1</v>
      </c>
      <c r="F209" s="220" t="s">
        <v>595</v>
      </c>
      <c r="G209" s="218"/>
      <c r="H209" s="221">
        <v>41</v>
      </c>
      <c r="I209" s="222"/>
      <c r="J209" s="218"/>
      <c r="K209" s="218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205</v>
      </c>
      <c r="AU209" s="227" t="s">
        <v>92</v>
      </c>
      <c r="AV209" s="12" t="s">
        <v>92</v>
      </c>
      <c r="AW209" s="12" t="s">
        <v>38</v>
      </c>
      <c r="AX209" s="12" t="s">
        <v>84</v>
      </c>
      <c r="AY209" s="227" t="s">
        <v>151</v>
      </c>
    </row>
    <row r="210" spans="1:65" s="13" customFormat="1">
      <c r="B210" s="228"/>
      <c r="C210" s="229"/>
      <c r="D210" s="213" t="s">
        <v>205</v>
      </c>
      <c r="E210" s="230" t="s">
        <v>1</v>
      </c>
      <c r="F210" s="231" t="s">
        <v>209</v>
      </c>
      <c r="G210" s="229"/>
      <c r="H210" s="232">
        <v>1119</v>
      </c>
      <c r="I210" s="233"/>
      <c r="J210" s="229"/>
      <c r="K210" s="229"/>
      <c r="L210" s="234"/>
      <c r="M210" s="235"/>
      <c r="N210" s="236"/>
      <c r="O210" s="236"/>
      <c r="P210" s="236"/>
      <c r="Q210" s="236"/>
      <c r="R210" s="236"/>
      <c r="S210" s="236"/>
      <c r="T210" s="237"/>
      <c r="AT210" s="238" t="s">
        <v>205</v>
      </c>
      <c r="AU210" s="238" t="s">
        <v>92</v>
      </c>
      <c r="AV210" s="13" t="s">
        <v>107</v>
      </c>
      <c r="AW210" s="13" t="s">
        <v>38</v>
      </c>
      <c r="AX210" s="13" t="s">
        <v>21</v>
      </c>
      <c r="AY210" s="238" t="s">
        <v>151</v>
      </c>
    </row>
    <row r="211" spans="1:65" s="2" customFormat="1" ht="16.5" customHeight="1">
      <c r="A211" s="34"/>
      <c r="B211" s="35"/>
      <c r="C211" s="265" t="s">
        <v>267</v>
      </c>
      <c r="D211" s="265" t="s">
        <v>532</v>
      </c>
      <c r="E211" s="266" t="s">
        <v>596</v>
      </c>
      <c r="F211" s="267" t="s">
        <v>597</v>
      </c>
      <c r="G211" s="268" t="s">
        <v>319</v>
      </c>
      <c r="H211" s="269">
        <v>42.23</v>
      </c>
      <c r="I211" s="270"/>
      <c r="J211" s="271">
        <f>ROUND(I211*H211,2)</f>
        <v>0</v>
      </c>
      <c r="K211" s="267" t="s">
        <v>196</v>
      </c>
      <c r="L211" s="272"/>
      <c r="M211" s="273" t="s">
        <v>1</v>
      </c>
      <c r="N211" s="274" t="s">
        <v>49</v>
      </c>
      <c r="O211" s="71"/>
      <c r="P211" s="209">
        <f>O211*H211</f>
        <v>0</v>
      </c>
      <c r="Q211" s="209">
        <v>0.186</v>
      </c>
      <c r="R211" s="209">
        <f>Q211*H211</f>
        <v>7.854779999999999</v>
      </c>
      <c r="S211" s="209">
        <v>0</v>
      </c>
      <c r="T211" s="210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1" t="s">
        <v>119</v>
      </c>
      <c r="AT211" s="211" t="s">
        <v>532</v>
      </c>
      <c r="AU211" s="211" t="s">
        <v>92</v>
      </c>
      <c r="AY211" s="17" t="s">
        <v>151</v>
      </c>
      <c r="BE211" s="212">
        <f>IF(N211="základní",J211,0)</f>
        <v>0</v>
      </c>
      <c r="BF211" s="212">
        <f>IF(N211="snížená",J211,0)</f>
        <v>0</v>
      </c>
      <c r="BG211" s="212">
        <f>IF(N211="zákl. přenesená",J211,0)</f>
        <v>0</v>
      </c>
      <c r="BH211" s="212">
        <f>IF(N211="sníž. přenesená",J211,0)</f>
        <v>0</v>
      </c>
      <c r="BI211" s="212">
        <f>IF(N211="nulová",J211,0)</f>
        <v>0</v>
      </c>
      <c r="BJ211" s="17" t="s">
        <v>21</v>
      </c>
      <c r="BK211" s="212">
        <f>ROUND(I211*H211,2)</f>
        <v>0</v>
      </c>
      <c r="BL211" s="17" t="s">
        <v>107</v>
      </c>
      <c r="BM211" s="211" t="s">
        <v>598</v>
      </c>
    </row>
    <row r="212" spans="1:65" s="12" customFormat="1">
      <c r="B212" s="217"/>
      <c r="C212" s="218"/>
      <c r="D212" s="213" t="s">
        <v>205</v>
      </c>
      <c r="E212" s="219" t="s">
        <v>1</v>
      </c>
      <c r="F212" s="220" t="s">
        <v>599</v>
      </c>
      <c r="G212" s="218"/>
      <c r="H212" s="221">
        <v>42.23</v>
      </c>
      <c r="I212" s="222"/>
      <c r="J212" s="218"/>
      <c r="K212" s="218"/>
      <c r="L212" s="223"/>
      <c r="M212" s="224"/>
      <c r="N212" s="225"/>
      <c r="O212" s="225"/>
      <c r="P212" s="225"/>
      <c r="Q212" s="225"/>
      <c r="R212" s="225"/>
      <c r="S212" s="225"/>
      <c r="T212" s="226"/>
      <c r="AT212" s="227" t="s">
        <v>205</v>
      </c>
      <c r="AU212" s="227" t="s">
        <v>92</v>
      </c>
      <c r="AV212" s="12" t="s">
        <v>92</v>
      </c>
      <c r="AW212" s="12" t="s">
        <v>38</v>
      </c>
      <c r="AX212" s="12" t="s">
        <v>84</v>
      </c>
      <c r="AY212" s="227" t="s">
        <v>151</v>
      </c>
    </row>
    <row r="213" spans="1:65" s="13" customFormat="1">
      <c r="B213" s="228"/>
      <c r="C213" s="229"/>
      <c r="D213" s="213" t="s">
        <v>205</v>
      </c>
      <c r="E213" s="230" t="s">
        <v>1</v>
      </c>
      <c r="F213" s="231" t="s">
        <v>209</v>
      </c>
      <c r="G213" s="229"/>
      <c r="H213" s="232">
        <v>42.23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AT213" s="238" t="s">
        <v>205</v>
      </c>
      <c r="AU213" s="238" t="s">
        <v>92</v>
      </c>
      <c r="AV213" s="13" t="s">
        <v>107</v>
      </c>
      <c r="AW213" s="13" t="s">
        <v>38</v>
      </c>
      <c r="AX213" s="13" t="s">
        <v>21</v>
      </c>
      <c r="AY213" s="238" t="s">
        <v>151</v>
      </c>
    </row>
    <row r="214" spans="1:65" s="2" customFormat="1" ht="16.5" customHeight="1">
      <c r="A214" s="34"/>
      <c r="B214" s="35"/>
      <c r="C214" s="265" t="s">
        <v>272</v>
      </c>
      <c r="D214" s="265" t="s">
        <v>532</v>
      </c>
      <c r="E214" s="266" t="s">
        <v>600</v>
      </c>
      <c r="F214" s="267" t="s">
        <v>601</v>
      </c>
      <c r="G214" s="268" t="s">
        <v>319</v>
      </c>
      <c r="H214" s="269">
        <v>48.41</v>
      </c>
      <c r="I214" s="270"/>
      <c r="J214" s="271">
        <f>ROUND(I214*H214,2)</f>
        <v>0</v>
      </c>
      <c r="K214" s="267" t="s">
        <v>156</v>
      </c>
      <c r="L214" s="272"/>
      <c r="M214" s="273" t="s">
        <v>1</v>
      </c>
      <c r="N214" s="274" t="s">
        <v>49</v>
      </c>
      <c r="O214" s="71"/>
      <c r="P214" s="209">
        <f>O214*H214</f>
        <v>0</v>
      </c>
      <c r="Q214" s="209">
        <v>0.17599999999999999</v>
      </c>
      <c r="R214" s="209">
        <f>Q214*H214</f>
        <v>8.5201599999999988</v>
      </c>
      <c r="S214" s="209">
        <v>0</v>
      </c>
      <c r="T214" s="210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11" t="s">
        <v>119</v>
      </c>
      <c r="AT214" s="211" t="s">
        <v>532</v>
      </c>
      <c r="AU214" s="211" t="s">
        <v>92</v>
      </c>
      <c r="AY214" s="17" t="s">
        <v>151</v>
      </c>
      <c r="BE214" s="212">
        <f>IF(N214="základní",J214,0)</f>
        <v>0</v>
      </c>
      <c r="BF214" s="212">
        <f>IF(N214="snížená",J214,0)</f>
        <v>0</v>
      </c>
      <c r="BG214" s="212">
        <f>IF(N214="zákl. přenesená",J214,0)</f>
        <v>0</v>
      </c>
      <c r="BH214" s="212">
        <f>IF(N214="sníž. přenesená",J214,0)</f>
        <v>0</v>
      </c>
      <c r="BI214" s="212">
        <f>IF(N214="nulová",J214,0)</f>
        <v>0</v>
      </c>
      <c r="BJ214" s="17" t="s">
        <v>21</v>
      </c>
      <c r="BK214" s="212">
        <f>ROUND(I214*H214,2)</f>
        <v>0</v>
      </c>
      <c r="BL214" s="17" t="s">
        <v>107</v>
      </c>
      <c r="BM214" s="211" t="s">
        <v>602</v>
      </c>
    </row>
    <row r="215" spans="1:65" s="12" customFormat="1">
      <c r="B215" s="217"/>
      <c r="C215" s="218"/>
      <c r="D215" s="213" t="s">
        <v>205</v>
      </c>
      <c r="E215" s="219" t="s">
        <v>1</v>
      </c>
      <c r="F215" s="220" t="s">
        <v>603</v>
      </c>
      <c r="G215" s="218"/>
      <c r="H215" s="221">
        <v>48.41</v>
      </c>
      <c r="I215" s="222"/>
      <c r="J215" s="218"/>
      <c r="K215" s="218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205</v>
      </c>
      <c r="AU215" s="227" t="s">
        <v>92</v>
      </c>
      <c r="AV215" s="12" t="s">
        <v>92</v>
      </c>
      <c r="AW215" s="12" t="s">
        <v>38</v>
      </c>
      <c r="AX215" s="12" t="s">
        <v>84</v>
      </c>
      <c r="AY215" s="227" t="s">
        <v>151</v>
      </c>
    </row>
    <row r="216" spans="1:65" s="13" customFormat="1">
      <c r="B216" s="228"/>
      <c r="C216" s="229"/>
      <c r="D216" s="213" t="s">
        <v>205</v>
      </c>
      <c r="E216" s="230" t="s">
        <v>1</v>
      </c>
      <c r="F216" s="231" t="s">
        <v>209</v>
      </c>
      <c r="G216" s="229"/>
      <c r="H216" s="232">
        <v>48.41</v>
      </c>
      <c r="I216" s="233"/>
      <c r="J216" s="229"/>
      <c r="K216" s="229"/>
      <c r="L216" s="234"/>
      <c r="M216" s="235"/>
      <c r="N216" s="236"/>
      <c r="O216" s="236"/>
      <c r="P216" s="236"/>
      <c r="Q216" s="236"/>
      <c r="R216" s="236"/>
      <c r="S216" s="236"/>
      <c r="T216" s="237"/>
      <c r="AT216" s="238" t="s">
        <v>205</v>
      </c>
      <c r="AU216" s="238" t="s">
        <v>92</v>
      </c>
      <c r="AV216" s="13" t="s">
        <v>107</v>
      </c>
      <c r="AW216" s="13" t="s">
        <v>38</v>
      </c>
      <c r="AX216" s="13" t="s">
        <v>21</v>
      </c>
      <c r="AY216" s="238" t="s">
        <v>151</v>
      </c>
    </row>
    <row r="217" spans="1:65" s="2" customFormat="1" ht="16.5" customHeight="1">
      <c r="A217" s="34"/>
      <c r="B217" s="35"/>
      <c r="C217" s="265" t="s">
        <v>276</v>
      </c>
      <c r="D217" s="265" t="s">
        <v>532</v>
      </c>
      <c r="E217" s="266" t="s">
        <v>604</v>
      </c>
      <c r="F217" s="267" t="s">
        <v>605</v>
      </c>
      <c r="G217" s="268" t="s">
        <v>319</v>
      </c>
      <c r="H217" s="269">
        <v>1041.31</v>
      </c>
      <c r="I217" s="270"/>
      <c r="J217" s="271">
        <f>ROUND(I217*H217,2)</f>
        <v>0</v>
      </c>
      <c r="K217" s="267" t="s">
        <v>156</v>
      </c>
      <c r="L217" s="272"/>
      <c r="M217" s="273" t="s">
        <v>1</v>
      </c>
      <c r="N217" s="274" t="s">
        <v>49</v>
      </c>
      <c r="O217" s="71"/>
      <c r="P217" s="209">
        <f>O217*H217</f>
        <v>0</v>
      </c>
      <c r="Q217" s="209">
        <v>0.17599999999999999</v>
      </c>
      <c r="R217" s="209">
        <f>Q217*H217</f>
        <v>183.27055999999999</v>
      </c>
      <c r="S217" s="209">
        <v>0</v>
      </c>
      <c r="T217" s="210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1" t="s">
        <v>119</v>
      </c>
      <c r="AT217" s="211" t="s">
        <v>532</v>
      </c>
      <c r="AU217" s="211" t="s">
        <v>92</v>
      </c>
      <c r="AY217" s="17" t="s">
        <v>151</v>
      </c>
      <c r="BE217" s="212">
        <f>IF(N217="základní",J217,0)</f>
        <v>0</v>
      </c>
      <c r="BF217" s="212">
        <f>IF(N217="snížená",J217,0)</f>
        <v>0</v>
      </c>
      <c r="BG217" s="212">
        <f>IF(N217="zákl. přenesená",J217,0)</f>
        <v>0</v>
      </c>
      <c r="BH217" s="212">
        <f>IF(N217="sníž. přenesená",J217,0)</f>
        <v>0</v>
      </c>
      <c r="BI217" s="212">
        <f>IF(N217="nulová",J217,0)</f>
        <v>0</v>
      </c>
      <c r="BJ217" s="17" t="s">
        <v>21</v>
      </c>
      <c r="BK217" s="212">
        <f>ROUND(I217*H217,2)</f>
        <v>0</v>
      </c>
      <c r="BL217" s="17" t="s">
        <v>107</v>
      </c>
      <c r="BM217" s="211" t="s">
        <v>606</v>
      </c>
    </row>
    <row r="218" spans="1:65" s="12" customFormat="1">
      <c r="B218" s="217"/>
      <c r="C218" s="218"/>
      <c r="D218" s="213" t="s">
        <v>205</v>
      </c>
      <c r="E218" s="219" t="s">
        <v>1</v>
      </c>
      <c r="F218" s="220" t="s">
        <v>607</v>
      </c>
      <c r="G218" s="218"/>
      <c r="H218" s="221">
        <v>1041.31</v>
      </c>
      <c r="I218" s="222"/>
      <c r="J218" s="218"/>
      <c r="K218" s="218"/>
      <c r="L218" s="223"/>
      <c r="M218" s="224"/>
      <c r="N218" s="225"/>
      <c r="O218" s="225"/>
      <c r="P218" s="225"/>
      <c r="Q218" s="225"/>
      <c r="R218" s="225"/>
      <c r="S218" s="225"/>
      <c r="T218" s="226"/>
      <c r="AT218" s="227" t="s">
        <v>205</v>
      </c>
      <c r="AU218" s="227" t="s">
        <v>92</v>
      </c>
      <c r="AV218" s="12" t="s">
        <v>92</v>
      </c>
      <c r="AW218" s="12" t="s">
        <v>38</v>
      </c>
      <c r="AX218" s="12" t="s">
        <v>84</v>
      </c>
      <c r="AY218" s="227" t="s">
        <v>151</v>
      </c>
    </row>
    <row r="219" spans="1:65" s="13" customFormat="1">
      <c r="B219" s="228"/>
      <c r="C219" s="229"/>
      <c r="D219" s="213" t="s">
        <v>205</v>
      </c>
      <c r="E219" s="230" t="s">
        <v>1</v>
      </c>
      <c r="F219" s="231" t="s">
        <v>209</v>
      </c>
      <c r="G219" s="229"/>
      <c r="H219" s="232">
        <v>1041.31</v>
      </c>
      <c r="I219" s="233"/>
      <c r="J219" s="229"/>
      <c r="K219" s="229"/>
      <c r="L219" s="234"/>
      <c r="M219" s="235"/>
      <c r="N219" s="236"/>
      <c r="O219" s="236"/>
      <c r="P219" s="236"/>
      <c r="Q219" s="236"/>
      <c r="R219" s="236"/>
      <c r="S219" s="236"/>
      <c r="T219" s="237"/>
      <c r="AT219" s="238" t="s">
        <v>205</v>
      </c>
      <c r="AU219" s="238" t="s">
        <v>92</v>
      </c>
      <c r="AV219" s="13" t="s">
        <v>107</v>
      </c>
      <c r="AW219" s="13" t="s">
        <v>38</v>
      </c>
      <c r="AX219" s="13" t="s">
        <v>21</v>
      </c>
      <c r="AY219" s="238" t="s">
        <v>151</v>
      </c>
    </row>
    <row r="220" spans="1:65" s="11" customFormat="1" ht="22.8" customHeight="1">
      <c r="B220" s="186"/>
      <c r="C220" s="187"/>
      <c r="D220" s="188" t="s">
        <v>83</v>
      </c>
      <c r="E220" s="249" t="s">
        <v>119</v>
      </c>
      <c r="F220" s="249" t="s">
        <v>608</v>
      </c>
      <c r="G220" s="187"/>
      <c r="H220" s="187"/>
      <c r="I220" s="190"/>
      <c r="J220" s="250">
        <f>BK220</f>
        <v>0</v>
      </c>
      <c r="K220" s="187"/>
      <c r="L220" s="192"/>
      <c r="M220" s="193"/>
      <c r="N220" s="194"/>
      <c r="O220" s="194"/>
      <c r="P220" s="195">
        <f>SUM(P221:P251)</f>
        <v>0</v>
      </c>
      <c r="Q220" s="194"/>
      <c r="R220" s="195">
        <f>SUM(R221:R251)</f>
        <v>10.765580000000002</v>
      </c>
      <c r="S220" s="194"/>
      <c r="T220" s="196">
        <f>SUM(T221:T251)</f>
        <v>0</v>
      </c>
      <c r="AR220" s="197" t="s">
        <v>21</v>
      </c>
      <c r="AT220" s="198" t="s">
        <v>83</v>
      </c>
      <c r="AU220" s="198" t="s">
        <v>21</v>
      </c>
      <c r="AY220" s="197" t="s">
        <v>151</v>
      </c>
      <c r="BK220" s="199">
        <f>SUM(BK221:BK251)</f>
        <v>0</v>
      </c>
    </row>
    <row r="221" spans="1:65" s="2" customFormat="1" ht="21.75" customHeight="1">
      <c r="A221" s="34"/>
      <c r="B221" s="35"/>
      <c r="C221" s="200" t="s">
        <v>280</v>
      </c>
      <c r="D221" s="200" t="s">
        <v>152</v>
      </c>
      <c r="E221" s="201" t="s">
        <v>609</v>
      </c>
      <c r="F221" s="202" t="s">
        <v>610</v>
      </c>
      <c r="G221" s="203" t="s">
        <v>354</v>
      </c>
      <c r="H221" s="204">
        <v>10</v>
      </c>
      <c r="I221" s="205"/>
      <c r="J221" s="206">
        <f>ROUND(I221*H221,2)</f>
        <v>0</v>
      </c>
      <c r="K221" s="202" t="s">
        <v>196</v>
      </c>
      <c r="L221" s="39"/>
      <c r="M221" s="207" t="s">
        <v>1</v>
      </c>
      <c r="N221" s="208" t="s">
        <v>49</v>
      </c>
      <c r="O221" s="71"/>
      <c r="P221" s="209">
        <f>O221*H221</f>
        <v>0</v>
      </c>
      <c r="Q221" s="209">
        <v>0</v>
      </c>
      <c r="R221" s="209">
        <f>Q221*H221</f>
        <v>0</v>
      </c>
      <c r="S221" s="209">
        <v>0</v>
      </c>
      <c r="T221" s="210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1" t="s">
        <v>107</v>
      </c>
      <c r="AT221" s="211" t="s">
        <v>152</v>
      </c>
      <c r="AU221" s="211" t="s">
        <v>92</v>
      </c>
      <c r="AY221" s="17" t="s">
        <v>151</v>
      </c>
      <c r="BE221" s="212">
        <f>IF(N221="základní",J221,0)</f>
        <v>0</v>
      </c>
      <c r="BF221" s="212">
        <f>IF(N221="snížená",J221,0)</f>
        <v>0</v>
      </c>
      <c r="BG221" s="212">
        <f>IF(N221="zákl. přenesená",J221,0)</f>
        <v>0</v>
      </c>
      <c r="BH221" s="212">
        <f>IF(N221="sníž. přenesená",J221,0)</f>
        <v>0</v>
      </c>
      <c r="BI221" s="212">
        <f>IF(N221="nulová",J221,0)</f>
        <v>0</v>
      </c>
      <c r="BJ221" s="17" t="s">
        <v>21</v>
      </c>
      <c r="BK221" s="212">
        <f>ROUND(I221*H221,2)</f>
        <v>0</v>
      </c>
      <c r="BL221" s="17" t="s">
        <v>107</v>
      </c>
      <c r="BM221" s="211" t="s">
        <v>611</v>
      </c>
    </row>
    <row r="222" spans="1:65" s="15" customFormat="1" ht="20.399999999999999">
      <c r="B222" s="251"/>
      <c r="C222" s="252"/>
      <c r="D222" s="213" t="s">
        <v>205</v>
      </c>
      <c r="E222" s="253" t="s">
        <v>1</v>
      </c>
      <c r="F222" s="254" t="s">
        <v>612</v>
      </c>
      <c r="G222" s="252"/>
      <c r="H222" s="253" t="s">
        <v>1</v>
      </c>
      <c r="I222" s="255"/>
      <c r="J222" s="252"/>
      <c r="K222" s="252"/>
      <c r="L222" s="256"/>
      <c r="M222" s="257"/>
      <c r="N222" s="258"/>
      <c r="O222" s="258"/>
      <c r="P222" s="258"/>
      <c r="Q222" s="258"/>
      <c r="R222" s="258"/>
      <c r="S222" s="258"/>
      <c r="T222" s="259"/>
      <c r="AT222" s="260" t="s">
        <v>205</v>
      </c>
      <c r="AU222" s="260" t="s">
        <v>92</v>
      </c>
      <c r="AV222" s="15" t="s">
        <v>21</v>
      </c>
      <c r="AW222" s="15" t="s">
        <v>38</v>
      </c>
      <c r="AX222" s="15" t="s">
        <v>84</v>
      </c>
      <c r="AY222" s="260" t="s">
        <v>151</v>
      </c>
    </row>
    <row r="223" spans="1:65" s="12" customFormat="1">
      <c r="B223" s="217"/>
      <c r="C223" s="218"/>
      <c r="D223" s="213" t="s">
        <v>205</v>
      </c>
      <c r="E223" s="219" t="s">
        <v>1</v>
      </c>
      <c r="F223" s="220" t="s">
        <v>613</v>
      </c>
      <c r="G223" s="218"/>
      <c r="H223" s="221">
        <v>8.5</v>
      </c>
      <c r="I223" s="222"/>
      <c r="J223" s="218"/>
      <c r="K223" s="218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205</v>
      </c>
      <c r="AU223" s="227" t="s">
        <v>92</v>
      </c>
      <c r="AV223" s="12" t="s">
        <v>92</v>
      </c>
      <c r="AW223" s="12" t="s">
        <v>38</v>
      </c>
      <c r="AX223" s="12" t="s">
        <v>84</v>
      </c>
      <c r="AY223" s="227" t="s">
        <v>151</v>
      </c>
    </row>
    <row r="224" spans="1:65" s="12" customFormat="1">
      <c r="B224" s="217"/>
      <c r="C224" s="218"/>
      <c r="D224" s="213" t="s">
        <v>205</v>
      </c>
      <c r="E224" s="219" t="s">
        <v>1</v>
      </c>
      <c r="F224" s="220" t="s">
        <v>614</v>
      </c>
      <c r="G224" s="218"/>
      <c r="H224" s="221">
        <v>1.5</v>
      </c>
      <c r="I224" s="222"/>
      <c r="J224" s="218"/>
      <c r="K224" s="218"/>
      <c r="L224" s="223"/>
      <c r="M224" s="224"/>
      <c r="N224" s="225"/>
      <c r="O224" s="225"/>
      <c r="P224" s="225"/>
      <c r="Q224" s="225"/>
      <c r="R224" s="225"/>
      <c r="S224" s="225"/>
      <c r="T224" s="226"/>
      <c r="AT224" s="227" t="s">
        <v>205</v>
      </c>
      <c r="AU224" s="227" t="s">
        <v>92</v>
      </c>
      <c r="AV224" s="12" t="s">
        <v>92</v>
      </c>
      <c r="AW224" s="12" t="s">
        <v>38</v>
      </c>
      <c r="AX224" s="12" t="s">
        <v>84</v>
      </c>
      <c r="AY224" s="227" t="s">
        <v>151</v>
      </c>
    </row>
    <row r="225" spans="1:65" s="13" customFormat="1">
      <c r="B225" s="228"/>
      <c r="C225" s="229"/>
      <c r="D225" s="213" t="s">
        <v>205</v>
      </c>
      <c r="E225" s="230" t="s">
        <v>1</v>
      </c>
      <c r="F225" s="231" t="s">
        <v>209</v>
      </c>
      <c r="G225" s="229"/>
      <c r="H225" s="232">
        <v>10</v>
      </c>
      <c r="I225" s="233"/>
      <c r="J225" s="229"/>
      <c r="K225" s="229"/>
      <c r="L225" s="234"/>
      <c r="M225" s="235"/>
      <c r="N225" s="236"/>
      <c r="O225" s="236"/>
      <c r="P225" s="236"/>
      <c r="Q225" s="236"/>
      <c r="R225" s="236"/>
      <c r="S225" s="236"/>
      <c r="T225" s="237"/>
      <c r="AT225" s="238" t="s">
        <v>205</v>
      </c>
      <c r="AU225" s="238" t="s">
        <v>92</v>
      </c>
      <c r="AV225" s="13" t="s">
        <v>107</v>
      </c>
      <c r="AW225" s="13" t="s">
        <v>38</v>
      </c>
      <c r="AX225" s="13" t="s">
        <v>21</v>
      </c>
      <c r="AY225" s="238" t="s">
        <v>151</v>
      </c>
    </row>
    <row r="226" spans="1:65" s="2" customFormat="1" ht="21.75" customHeight="1">
      <c r="A226" s="34"/>
      <c r="B226" s="35"/>
      <c r="C226" s="265" t="s">
        <v>284</v>
      </c>
      <c r="D226" s="265" t="s">
        <v>532</v>
      </c>
      <c r="E226" s="266" t="s">
        <v>615</v>
      </c>
      <c r="F226" s="267" t="s">
        <v>616</v>
      </c>
      <c r="G226" s="268" t="s">
        <v>354</v>
      </c>
      <c r="H226" s="269">
        <v>10</v>
      </c>
      <c r="I226" s="270"/>
      <c r="J226" s="271">
        <f>ROUND(I226*H226,2)</f>
        <v>0</v>
      </c>
      <c r="K226" s="267" t="s">
        <v>156</v>
      </c>
      <c r="L226" s="272"/>
      <c r="M226" s="273" t="s">
        <v>1</v>
      </c>
      <c r="N226" s="274" t="s">
        <v>49</v>
      </c>
      <c r="O226" s="71"/>
      <c r="P226" s="209">
        <f>O226*H226</f>
        <v>0</v>
      </c>
      <c r="Q226" s="209">
        <v>2.2100000000000002E-3</v>
      </c>
      <c r="R226" s="209">
        <f>Q226*H226</f>
        <v>2.2100000000000002E-2</v>
      </c>
      <c r="S226" s="209">
        <v>0</v>
      </c>
      <c r="T226" s="210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11" t="s">
        <v>119</v>
      </c>
      <c r="AT226" s="211" t="s">
        <v>532</v>
      </c>
      <c r="AU226" s="211" t="s">
        <v>92</v>
      </c>
      <c r="AY226" s="17" t="s">
        <v>151</v>
      </c>
      <c r="BE226" s="212">
        <f>IF(N226="základní",J226,0)</f>
        <v>0</v>
      </c>
      <c r="BF226" s="212">
        <f>IF(N226="snížená",J226,0)</f>
        <v>0</v>
      </c>
      <c r="BG226" s="212">
        <f>IF(N226="zákl. přenesená",J226,0)</f>
        <v>0</v>
      </c>
      <c r="BH226" s="212">
        <f>IF(N226="sníž. přenesená",J226,0)</f>
        <v>0</v>
      </c>
      <c r="BI226" s="212">
        <f>IF(N226="nulová",J226,0)</f>
        <v>0</v>
      </c>
      <c r="BJ226" s="17" t="s">
        <v>21</v>
      </c>
      <c r="BK226" s="212">
        <f>ROUND(I226*H226,2)</f>
        <v>0</v>
      </c>
      <c r="BL226" s="17" t="s">
        <v>107</v>
      </c>
      <c r="BM226" s="211" t="s">
        <v>617</v>
      </c>
    </row>
    <row r="227" spans="1:65" s="2" customFormat="1" ht="21.75" customHeight="1">
      <c r="A227" s="34"/>
      <c r="B227" s="35"/>
      <c r="C227" s="200" t="s">
        <v>288</v>
      </c>
      <c r="D227" s="200" t="s">
        <v>152</v>
      </c>
      <c r="E227" s="201" t="s">
        <v>618</v>
      </c>
      <c r="F227" s="202" t="s">
        <v>619</v>
      </c>
      <c r="G227" s="203" t="s">
        <v>203</v>
      </c>
      <c r="H227" s="204">
        <v>2</v>
      </c>
      <c r="I227" s="205"/>
      <c r="J227" s="206">
        <f>ROUND(I227*H227,2)</f>
        <v>0</v>
      </c>
      <c r="K227" s="202" t="s">
        <v>156</v>
      </c>
      <c r="L227" s="39"/>
      <c r="M227" s="207" t="s">
        <v>1</v>
      </c>
      <c r="N227" s="208" t="s">
        <v>49</v>
      </c>
      <c r="O227" s="71"/>
      <c r="P227" s="209">
        <f>O227*H227</f>
        <v>0</v>
      </c>
      <c r="Q227" s="209">
        <v>0.34089999999999998</v>
      </c>
      <c r="R227" s="209">
        <f>Q227*H227</f>
        <v>0.68179999999999996</v>
      </c>
      <c r="S227" s="209">
        <v>0</v>
      </c>
      <c r="T227" s="210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11" t="s">
        <v>107</v>
      </c>
      <c r="AT227" s="211" t="s">
        <v>152</v>
      </c>
      <c r="AU227" s="211" t="s">
        <v>92</v>
      </c>
      <c r="AY227" s="17" t="s">
        <v>151</v>
      </c>
      <c r="BE227" s="212">
        <f>IF(N227="základní",J227,0)</f>
        <v>0</v>
      </c>
      <c r="BF227" s="212">
        <f>IF(N227="snížená",J227,0)</f>
        <v>0</v>
      </c>
      <c r="BG227" s="212">
        <f>IF(N227="zákl. přenesená",J227,0)</f>
        <v>0</v>
      </c>
      <c r="BH227" s="212">
        <f>IF(N227="sníž. přenesená",J227,0)</f>
        <v>0</v>
      </c>
      <c r="BI227" s="212">
        <f>IF(N227="nulová",J227,0)</f>
        <v>0</v>
      </c>
      <c r="BJ227" s="17" t="s">
        <v>21</v>
      </c>
      <c r="BK227" s="212">
        <f>ROUND(I227*H227,2)</f>
        <v>0</v>
      </c>
      <c r="BL227" s="17" t="s">
        <v>107</v>
      </c>
      <c r="BM227" s="211" t="s">
        <v>620</v>
      </c>
    </row>
    <row r="228" spans="1:65" s="12" customFormat="1">
      <c r="B228" s="217"/>
      <c r="C228" s="218"/>
      <c r="D228" s="213" t="s">
        <v>205</v>
      </c>
      <c r="E228" s="219" t="s">
        <v>1</v>
      </c>
      <c r="F228" s="220" t="s">
        <v>621</v>
      </c>
      <c r="G228" s="218"/>
      <c r="H228" s="221">
        <v>2</v>
      </c>
      <c r="I228" s="222"/>
      <c r="J228" s="218"/>
      <c r="K228" s="218"/>
      <c r="L228" s="223"/>
      <c r="M228" s="224"/>
      <c r="N228" s="225"/>
      <c r="O228" s="225"/>
      <c r="P228" s="225"/>
      <c r="Q228" s="225"/>
      <c r="R228" s="225"/>
      <c r="S228" s="225"/>
      <c r="T228" s="226"/>
      <c r="AT228" s="227" t="s">
        <v>205</v>
      </c>
      <c r="AU228" s="227" t="s">
        <v>92</v>
      </c>
      <c r="AV228" s="12" t="s">
        <v>92</v>
      </c>
      <c r="AW228" s="12" t="s">
        <v>38</v>
      </c>
      <c r="AX228" s="12" t="s">
        <v>84</v>
      </c>
      <c r="AY228" s="227" t="s">
        <v>151</v>
      </c>
    </row>
    <row r="229" spans="1:65" s="13" customFormat="1">
      <c r="B229" s="228"/>
      <c r="C229" s="229"/>
      <c r="D229" s="213" t="s">
        <v>205</v>
      </c>
      <c r="E229" s="230" t="s">
        <v>1</v>
      </c>
      <c r="F229" s="231" t="s">
        <v>209</v>
      </c>
      <c r="G229" s="229"/>
      <c r="H229" s="232">
        <v>2</v>
      </c>
      <c r="I229" s="233"/>
      <c r="J229" s="229"/>
      <c r="K229" s="229"/>
      <c r="L229" s="234"/>
      <c r="M229" s="235"/>
      <c r="N229" s="236"/>
      <c r="O229" s="236"/>
      <c r="P229" s="236"/>
      <c r="Q229" s="236"/>
      <c r="R229" s="236"/>
      <c r="S229" s="236"/>
      <c r="T229" s="237"/>
      <c r="AT229" s="238" t="s">
        <v>205</v>
      </c>
      <c r="AU229" s="238" t="s">
        <v>92</v>
      </c>
      <c r="AV229" s="13" t="s">
        <v>107</v>
      </c>
      <c r="AW229" s="13" t="s">
        <v>38</v>
      </c>
      <c r="AX229" s="13" t="s">
        <v>21</v>
      </c>
      <c r="AY229" s="238" t="s">
        <v>151</v>
      </c>
    </row>
    <row r="230" spans="1:65" s="2" customFormat="1" ht="21.75" customHeight="1">
      <c r="A230" s="34"/>
      <c r="B230" s="35"/>
      <c r="C230" s="200" t="s">
        <v>292</v>
      </c>
      <c r="D230" s="200" t="s">
        <v>152</v>
      </c>
      <c r="E230" s="201" t="s">
        <v>622</v>
      </c>
      <c r="F230" s="202" t="s">
        <v>619</v>
      </c>
      <c r="G230" s="203" t="s">
        <v>203</v>
      </c>
      <c r="H230" s="204">
        <v>6</v>
      </c>
      <c r="I230" s="205"/>
      <c r="J230" s="206">
        <f>ROUND(I230*H230,2)</f>
        <v>0</v>
      </c>
      <c r="K230" s="202" t="s">
        <v>196</v>
      </c>
      <c r="L230" s="39"/>
      <c r="M230" s="207" t="s">
        <v>1</v>
      </c>
      <c r="N230" s="208" t="s">
        <v>49</v>
      </c>
      <c r="O230" s="71"/>
      <c r="P230" s="209">
        <f>O230*H230</f>
        <v>0</v>
      </c>
      <c r="Q230" s="209">
        <v>0.34089999999999998</v>
      </c>
      <c r="R230" s="209">
        <f>Q230*H230</f>
        <v>2.0453999999999999</v>
      </c>
      <c r="S230" s="209">
        <v>0</v>
      </c>
      <c r="T230" s="210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11" t="s">
        <v>107</v>
      </c>
      <c r="AT230" s="211" t="s">
        <v>152</v>
      </c>
      <c r="AU230" s="211" t="s">
        <v>92</v>
      </c>
      <c r="AY230" s="17" t="s">
        <v>151</v>
      </c>
      <c r="BE230" s="212">
        <f>IF(N230="základní",J230,0)</f>
        <v>0</v>
      </c>
      <c r="BF230" s="212">
        <f>IF(N230="snížená",J230,0)</f>
        <v>0</v>
      </c>
      <c r="BG230" s="212">
        <f>IF(N230="zákl. přenesená",J230,0)</f>
        <v>0</v>
      </c>
      <c r="BH230" s="212">
        <f>IF(N230="sníž. přenesená",J230,0)</f>
        <v>0</v>
      </c>
      <c r="BI230" s="212">
        <f>IF(N230="nulová",J230,0)</f>
        <v>0</v>
      </c>
      <c r="BJ230" s="17" t="s">
        <v>21</v>
      </c>
      <c r="BK230" s="212">
        <f>ROUND(I230*H230,2)</f>
        <v>0</v>
      </c>
      <c r="BL230" s="17" t="s">
        <v>107</v>
      </c>
      <c r="BM230" s="211" t="s">
        <v>623</v>
      </c>
    </row>
    <row r="231" spans="1:65" s="15" customFormat="1" ht="20.399999999999999">
      <c r="B231" s="251"/>
      <c r="C231" s="252"/>
      <c r="D231" s="213" t="s">
        <v>205</v>
      </c>
      <c r="E231" s="253" t="s">
        <v>1</v>
      </c>
      <c r="F231" s="254" t="s">
        <v>624</v>
      </c>
      <c r="G231" s="252"/>
      <c r="H231" s="253" t="s">
        <v>1</v>
      </c>
      <c r="I231" s="255"/>
      <c r="J231" s="252"/>
      <c r="K231" s="252"/>
      <c r="L231" s="256"/>
      <c r="M231" s="257"/>
      <c r="N231" s="258"/>
      <c r="O231" s="258"/>
      <c r="P231" s="258"/>
      <c r="Q231" s="258"/>
      <c r="R231" s="258"/>
      <c r="S231" s="258"/>
      <c r="T231" s="259"/>
      <c r="AT231" s="260" t="s">
        <v>205</v>
      </c>
      <c r="AU231" s="260" t="s">
        <v>92</v>
      </c>
      <c r="AV231" s="15" t="s">
        <v>21</v>
      </c>
      <c r="AW231" s="15" t="s">
        <v>38</v>
      </c>
      <c r="AX231" s="15" t="s">
        <v>84</v>
      </c>
      <c r="AY231" s="260" t="s">
        <v>151</v>
      </c>
    </row>
    <row r="232" spans="1:65" s="12" customFormat="1" ht="20.399999999999999">
      <c r="B232" s="217"/>
      <c r="C232" s="218"/>
      <c r="D232" s="213" t="s">
        <v>205</v>
      </c>
      <c r="E232" s="219" t="s">
        <v>1</v>
      </c>
      <c r="F232" s="220" t="s">
        <v>625</v>
      </c>
      <c r="G232" s="218"/>
      <c r="H232" s="221">
        <v>6</v>
      </c>
      <c r="I232" s="222"/>
      <c r="J232" s="218"/>
      <c r="K232" s="218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205</v>
      </c>
      <c r="AU232" s="227" t="s">
        <v>92</v>
      </c>
      <c r="AV232" s="12" t="s">
        <v>92</v>
      </c>
      <c r="AW232" s="12" t="s">
        <v>38</v>
      </c>
      <c r="AX232" s="12" t="s">
        <v>84</v>
      </c>
      <c r="AY232" s="227" t="s">
        <v>151</v>
      </c>
    </row>
    <row r="233" spans="1:65" s="13" customFormat="1">
      <c r="B233" s="228"/>
      <c r="C233" s="229"/>
      <c r="D233" s="213" t="s">
        <v>205</v>
      </c>
      <c r="E233" s="230" t="s">
        <v>1</v>
      </c>
      <c r="F233" s="231" t="s">
        <v>209</v>
      </c>
      <c r="G233" s="229"/>
      <c r="H233" s="232">
        <v>6</v>
      </c>
      <c r="I233" s="233"/>
      <c r="J233" s="229"/>
      <c r="K233" s="229"/>
      <c r="L233" s="234"/>
      <c r="M233" s="235"/>
      <c r="N233" s="236"/>
      <c r="O233" s="236"/>
      <c r="P233" s="236"/>
      <c r="Q233" s="236"/>
      <c r="R233" s="236"/>
      <c r="S233" s="236"/>
      <c r="T233" s="237"/>
      <c r="AT233" s="238" t="s">
        <v>205</v>
      </c>
      <c r="AU233" s="238" t="s">
        <v>92</v>
      </c>
      <c r="AV233" s="13" t="s">
        <v>107</v>
      </c>
      <c r="AW233" s="13" t="s">
        <v>38</v>
      </c>
      <c r="AX233" s="13" t="s">
        <v>21</v>
      </c>
      <c r="AY233" s="238" t="s">
        <v>151</v>
      </c>
    </row>
    <row r="234" spans="1:65" s="2" customFormat="1" ht="21.75" customHeight="1">
      <c r="A234" s="34"/>
      <c r="B234" s="35"/>
      <c r="C234" s="265" t="s">
        <v>298</v>
      </c>
      <c r="D234" s="265" t="s">
        <v>532</v>
      </c>
      <c r="E234" s="266" t="s">
        <v>626</v>
      </c>
      <c r="F234" s="267" t="s">
        <v>627</v>
      </c>
      <c r="G234" s="268" t="s">
        <v>203</v>
      </c>
      <c r="H234" s="269">
        <v>8</v>
      </c>
      <c r="I234" s="270"/>
      <c r="J234" s="271">
        <f t="shared" ref="J234:J240" si="0">ROUND(I234*H234,2)</f>
        <v>0</v>
      </c>
      <c r="K234" s="267" t="s">
        <v>156</v>
      </c>
      <c r="L234" s="272"/>
      <c r="M234" s="273" t="s">
        <v>1</v>
      </c>
      <c r="N234" s="274" t="s">
        <v>49</v>
      </c>
      <c r="O234" s="71"/>
      <c r="P234" s="209">
        <f t="shared" ref="P234:P240" si="1">O234*H234</f>
        <v>0</v>
      </c>
      <c r="Q234" s="209">
        <v>0.04</v>
      </c>
      <c r="R234" s="209">
        <f t="shared" ref="R234:R240" si="2">Q234*H234</f>
        <v>0.32</v>
      </c>
      <c r="S234" s="209">
        <v>0</v>
      </c>
      <c r="T234" s="210">
        <f t="shared" ref="T234:T240" si="3"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11" t="s">
        <v>119</v>
      </c>
      <c r="AT234" s="211" t="s">
        <v>532</v>
      </c>
      <c r="AU234" s="211" t="s">
        <v>92</v>
      </c>
      <c r="AY234" s="17" t="s">
        <v>151</v>
      </c>
      <c r="BE234" s="212">
        <f t="shared" ref="BE234:BE240" si="4">IF(N234="základní",J234,0)</f>
        <v>0</v>
      </c>
      <c r="BF234" s="212">
        <f t="shared" ref="BF234:BF240" si="5">IF(N234="snížená",J234,0)</f>
        <v>0</v>
      </c>
      <c r="BG234" s="212">
        <f t="shared" ref="BG234:BG240" si="6">IF(N234="zákl. přenesená",J234,0)</f>
        <v>0</v>
      </c>
      <c r="BH234" s="212">
        <f t="shared" ref="BH234:BH240" si="7">IF(N234="sníž. přenesená",J234,0)</f>
        <v>0</v>
      </c>
      <c r="BI234" s="212">
        <f t="shared" ref="BI234:BI240" si="8">IF(N234="nulová",J234,0)</f>
        <v>0</v>
      </c>
      <c r="BJ234" s="17" t="s">
        <v>21</v>
      </c>
      <c r="BK234" s="212">
        <f t="shared" ref="BK234:BK240" si="9">ROUND(I234*H234,2)</f>
        <v>0</v>
      </c>
      <c r="BL234" s="17" t="s">
        <v>107</v>
      </c>
      <c r="BM234" s="211" t="s">
        <v>628</v>
      </c>
    </row>
    <row r="235" spans="1:65" s="2" customFormat="1" ht="21.75" customHeight="1">
      <c r="A235" s="34"/>
      <c r="B235" s="35"/>
      <c r="C235" s="265" t="s">
        <v>303</v>
      </c>
      <c r="D235" s="265" t="s">
        <v>532</v>
      </c>
      <c r="E235" s="266" t="s">
        <v>629</v>
      </c>
      <c r="F235" s="267" t="s">
        <v>630</v>
      </c>
      <c r="G235" s="268" t="s">
        <v>203</v>
      </c>
      <c r="H235" s="269">
        <v>8</v>
      </c>
      <c r="I235" s="270"/>
      <c r="J235" s="271">
        <f t="shared" si="0"/>
        <v>0</v>
      </c>
      <c r="K235" s="267" t="s">
        <v>156</v>
      </c>
      <c r="L235" s="272"/>
      <c r="M235" s="273" t="s">
        <v>1</v>
      </c>
      <c r="N235" s="274" t="s">
        <v>49</v>
      </c>
      <c r="O235" s="71"/>
      <c r="P235" s="209">
        <f t="shared" si="1"/>
        <v>0</v>
      </c>
      <c r="Q235" s="209">
        <v>2.7E-2</v>
      </c>
      <c r="R235" s="209">
        <f t="shared" si="2"/>
        <v>0.216</v>
      </c>
      <c r="S235" s="209">
        <v>0</v>
      </c>
      <c r="T235" s="210">
        <f t="shared" si="3"/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1" t="s">
        <v>119</v>
      </c>
      <c r="AT235" s="211" t="s">
        <v>532</v>
      </c>
      <c r="AU235" s="211" t="s">
        <v>92</v>
      </c>
      <c r="AY235" s="17" t="s">
        <v>151</v>
      </c>
      <c r="BE235" s="212">
        <f t="shared" si="4"/>
        <v>0</v>
      </c>
      <c r="BF235" s="212">
        <f t="shared" si="5"/>
        <v>0</v>
      </c>
      <c r="BG235" s="212">
        <f t="shared" si="6"/>
        <v>0</v>
      </c>
      <c r="BH235" s="212">
        <f t="shared" si="7"/>
        <v>0</v>
      </c>
      <c r="BI235" s="212">
        <f t="shared" si="8"/>
        <v>0</v>
      </c>
      <c r="BJ235" s="17" t="s">
        <v>21</v>
      </c>
      <c r="BK235" s="212">
        <f t="shared" si="9"/>
        <v>0</v>
      </c>
      <c r="BL235" s="17" t="s">
        <v>107</v>
      </c>
      <c r="BM235" s="211" t="s">
        <v>631</v>
      </c>
    </row>
    <row r="236" spans="1:65" s="2" customFormat="1" ht="16.5" customHeight="1">
      <c r="A236" s="34"/>
      <c r="B236" s="35"/>
      <c r="C236" s="265" t="s">
        <v>632</v>
      </c>
      <c r="D236" s="265" t="s">
        <v>532</v>
      </c>
      <c r="E236" s="266" t="s">
        <v>633</v>
      </c>
      <c r="F236" s="267" t="s">
        <v>634</v>
      </c>
      <c r="G236" s="268" t="s">
        <v>203</v>
      </c>
      <c r="H236" s="269">
        <v>8</v>
      </c>
      <c r="I236" s="270"/>
      <c r="J236" s="271">
        <f t="shared" si="0"/>
        <v>0</v>
      </c>
      <c r="K236" s="267" t="s">
        <v>156</v>
      </c>
      <c r="L236" s="272"/>
      <c r="M236" s="273" t="s">
        <v>1</v>
      </c>
      <c r="N236" s="274" t="s">
        <v>49</v>
      </c>
      <c r="O236" s="71"/>
      <c r="P236" s="209">
        <f t="shared" si="1"/>
        <v>0</v>
      </c>
      <c r="Q236" s="209">
        <v>0.10299999999999999</v>
      </c>
      <c r="R236" s="209">
        <f t="shared" si="2"/>
        <v>0.82399999999999995</v>
      </c>
      <c r="S236" s="209">
        <v>0</v>
      </c>
      <c r="T236" s="210">
        <f t="shared" si="3"/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11" t="s">
        <v>119</v>
      </c>
      <c r="AT236" s="211" t="s">
        <v>532</v>
      </c>
      <c r="AU236" s="211" t="s">
        <v>92</v>
      </c>
      <c r="AY236" s="17" t="s">
        <v>151</v>
      </c>
      <c r="BE236" s="212">
        <f t="shared" si="4"/>
        <v>0</v>
      </c>
      <c r="BF236" s="212">
        <f t="shared" si="5"/>
        <v>0</v>
      </c>
      <c r="BG236" s="212">
        <f t="shared" si="6"/>
        <v>0</v>
      </c>
      <c r="BH236" s="212">
        <f t="shared" si="7"/>
        <v>0</v>
      </c>
      <c r="BI236" s="212">
        <f t="shared" si="8"/>
        <v>0</v>
      </c>
      <c r="BJ236" s="17" t="s">
        <v>21</v>
      </c>
      <c r="BK236" s="212">
        <f t="shared" si="9"/>
        <v>0</v>
      </c>
      <c r="BL236" s="17" t="s">
        <v>107</v>
      </c>
      <c r="BM236" s="211" t="s">
        <v>635</v>
      </c>
    </row>
    <row r="237" spans="1:65" s="2" customFormat="1" ht="21.75" customHeight="1">
      <c r="A237" s="34"/>
      <c r="B237" s="35"/>
      <c r="C237" s="265" t="s">
        <v>636</v>
      </c>
      <c r="D237" s="265" t="s">
        <v>532</v>
      </c>
      <c r="E237" s="266" t="s">
        <v>637</v>
      </c>
      <c r="F237" s="267" t="s">
        <v>638</v>
      </c>
      <c r="G237" s="268" t="s">
        <v>203</v>
      </c>
      <c r="H237" s="269">
        <v>8</v>
      </c>
      <c r="I237" s="270"/>
      <c r="J237" s="271">
        <f t="shared" si="0"/>
        <v>0</v>
      </c>
      <c r="K237" s="267" t="s">
        <v>196</v>
      </c>
      <c r="L237" s="272"/>
      <c r="M237" s="273" t="s">
        <v>1</v>
      </c>
      <c r="N237" s="274" t="s">
        <v>49</v>
      </c>
      <c r="O237" s="71"/>
      <c r="P237" s="209">
        <f t="shared" si="1"/>
        <v>0</v>
      </c>
      <c r="Q237" s="209">
        <v>0.14499999999999999</v>
      </c>
      <c r="R237" s="209">
        <f t="shared" si="2"/>
        <v>1.1599999999999999</v>
      </c>
      <c r="S237" s="209">
        <v>0</v>
      </c>
      <c r="T237" s="210">
        <f t="shared" si="3"/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11" t="s">
        <v>119</v>
      </c>
      <c r="AT237" s="211" t="s">
        <v>532</v>
      </c>
      <c r="AU237" s="211" t="s">
        <v>92</v>
      </c>
      <c r="AY237" s="17" t="s">
        <v>151</v>
      </c>
      <c r="BE237" s="212">
        <f t="shared" si="4"/>
        <v>0</v>
      </c>
      <c r="BF237" s="212">
        <f t="shared" si="5"/>
        <v>0</v>
      </c>
      <c r="BG237" s="212">
        <f t="shared" si="6"/>
        <v>0</v>
      </c>
      <c r="BH237" s="212">
        <f t="shared" si="7"/>
        <v>0</v>
      </c>
      <c r="BI237" s="212">
        <f t="shared" si="8"/>
        <v>0</v>
      </c>
      <c r="BJ237" s="17" t="s">
        <v>21</v>
      </c>
      <c r="BK237" s="212">
        <f t="shared" si="9"/>
        <v>0</v>
      </c>
      <c r="BL237" s="17" t="s">
        <v>107</v>
      </c>
      <c r="BM237" s="211" t="s">
        <v>639</v>
      </c>
    </row>
    <row r="238" spans="1:65" s="2" customFormat="1" ht="21.75" customHeight="1">
      <c r="A238" s="34"/>
      <c r="B238" s="35"/>
      <c r="C238" s="265" t="s">
        <v>640</v>
      </c>
      <c r="D238" s="265" t="s">
        <v>532</v>
      </c>
      <c r="E238" s="266" t="s">
        <v>641</v>
      </c>
      <c r="F238" s="267" t="s">
        <v>642</v>
      </c>
      <c r="G238" s="268" t="s">
        <v>203</v>
      </c>
      <c r="H238" s="269">
        <v>8</v>
      </c>
      <c r="I238" s="270"/>
      <c r="J238" s="271">
        <f t="shared" si="0"/>
        <v>0</v>
      </c>
      <c r="K238" s="267" t="s">
        <v>156</v>
      </c>
      <c r="L238" s="272"/>
      <c r="M238" s="273" t="s">
        <v>1</v>
      </c>
      <c r="N238" s="274" t="s">
        <v>49</v>
      </c>
      <c r="O238" s="71"/>
      <c r="P238" s="209">
        <f t="shared" si="1"/>
        <v>0</v>
      </c>
      <c r="Q238" s="209">
        <v>7.1999999999999995E-2</v>
      </c>
      <c r="R238" s="209">
        <f t="shared" si="2"/>
        <v>0.57599999999999996</v>
      </c>
      <c r="S238" s="209">
        <v>0</v>
      </c>
      <c r="T238" s="210">
        <f t="shared" si="3"/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11" t="s">
        <v>119</v>
      </c>
      <c r="AT238" s="211" t="s">
        <v>532</v>
      </c>
      <c r="AU238" s="211" t="s">
        <v>92</v>
      </c>
      <c r="AY238" s="17" t="s">
        <v>151</v>
      </c>
      <c r="BE238" s="212">
        <f t="shared" si="4"/>
        <v>0</v>
      </c>
      <c r="BF238" s="212">
        <f t="shared" si="5"/>
        <v>0</v>
      </c>
      <c r="BG238" s="212">
        <f t="shared" si="6"/>
        <v>0</v>
      </c>
      <c r="BH238" s="212">
        <f t="shared" si="7"/>
        <v>0</v>
      </c>
      <c r="BI238" s="212">
        <f t="shared" si="8"/>
        <v>0</v>
      </c>
      <c r="BJ238" s="17" t="s">
        <v>21</v>
      </c>
      <c r="BK238" s="212">
        <f t="shared" si="9"/>
        <v>0</v>
      </c>
      <c r="BL238" s="17" t="s">
        <v>107</v>
      </c>
      <c r="BM238" s="211" t="s">
        <v>643</v>
      </c>
    </row>
    <row r="239" spans="1:65" s="2" customFormat="1" ht="16.5" customHeight="1">
      <c r="A239" s="34"/>
      <c r="B239" s="35"/>
      <c r="C239" s="265" t="s">
        <v>644</v>
      </c>
      <c r="D239" s="265" t="s">
        <v>532</v>
      </c>
      <c r="E239" s="266" t="s">
        <v>645</v>
      </c>
      <c r="F239" s="267" t="s">
        <v>646</v>
      </c>
      <c r="G239" s="268" t="s">
        <v>203</v>
      </c>
      <c r="H239" s="269">
        <v>8</v>
      </c>
      <c r="I239" s="270"/>
      <c r="J239" s="271">
        <f t="shared" si="0"/>
        <v>0</v>
      </c>
      <c r="K239" s="267" t="s">
        <v>156</v>
      </c>
      <c r="L239" s="272"/>
      <c r="M239" s="273" t="s">
        <v>1</v>
      </c>
      <c r="N239" s="274" t="s">
        <v>49</v>
      </c>
      <c r="O239" s="71"/>
      <c r="P239" s="209">
        <f t="shared" si="1"/>
        <v>0</v>
      </c>
      <c r="Q239" s="209">
        <v>5.8000000000000003E-2</v>
      </c>
      <c r="R239" s="209">
        <f t="shared" si="2"/>
        <v>0.46400000000000002</v>
      </c>
      <c r="S239" s="209">
        <v>0</v>
      </c>
      <c r="T239" s="210">
        <f t="shared" si="3"/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1" t="s">
        <v>119</v>
      </c>
      <c r="AT239" s="211" t="s">
        <v>532</v>
      </c>
      <c r="AU239" s="211" t="s">
        <v>92</v>
      </c>
      <c r="AY239" s="17" t="s">
        <v>151</v>
      </c>
      <c r="BE239" s="212">
        <f t="shared" si="4"/>
        <v>0</v>
      </c>
      <c r="BF239" s="212">
        <f t="shared" si="5"/>
        <v>0</v>
      </c>
      <c r="BG239" s="212">
        <f t="shared" si="6"/>
        <v>0</v>
      </c>
      <c r="BH239" s="212">
        <f t="shared" si="7"/>
        <v>0</v>
      </c>
      <c r="BI239" s="212">
        <f t="shared" si="8"/>
        <v>0</v>
      </c>
      <c r="BJ239" s="17" t="s">
        <v>21</v>
      </c>
      <c r="BK239" s="212">
        <f t="shared" si="9"/>
        <v>0</v>
      </c>
      <c r="BL239" s="17" t="s">
        <v>107</v>
      </c>
      <c r="BM239" s="211" t="s">
        <v>647</v>
      </c>
    </row>
    <row r="240" spans="1:65" s="2" customFormat="1" ht="21.75" customHeight="1">
      <c r="A240" s="34"/>
      <c r="B240" s="35"/>
      <c r="C240" s="200" t="s">
        <v>648</v>
      </c>
      <c r="D240" s="200" t="s">
        <v>152</v>
      </c>
      <c r="E240" s="201" t="s">
        <v>649</v>
      </c>
      <c r="F240" s="202" t="s">
        <v>650</v>
      </c>
      <c r="G240" s="203" t="s">
        <v>203</v>
      </c>
      <c r="H240" s="204">
        <v>8</v>
      </c>
      <c r="I240" s="205"/>
      <c r="J240" s="206">
        <f t="shared" si="0"/>
        <v>0</v>
      </c>
      <c r="K240" s="202" t="s">
        <v>156</v>
      </c>
      <c r="L240" s="39"/>
      <c r="M240" s="207" t="s">
        <v>1</v>
      </c>
      <c r="N240" s="208" t="s">
        <v>49</v>
      </c>
      <c r="O240" s="71"/>
      <c r="P240" s="209">
        <f t="shared" si="1"/>
        <v>0</v>
      </c>
      <c r="Q240" s="209">
        <v>0.21734000000000001</v>
      </c>
      <c r="R240" s="209">
        <f t="shared" si="2"/>
        <v>1.73872</v>
      </c>
      <c r="S240" s="209">
        <v>0</v>
      </c>
      <c r="T240" s="210">
        <f t="shared" si="3"/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11" t="s">
        <v>107</v>
      </c>
      <c r="AT240" s="211" t="s">
        <v>152</v>
      </c>
      <c r="AU240" s="211" t="s">
        <v>92</v>
      </c>
      <c r="AY240" s="17" t="s">
        <v>151</v>
      </c>
      <c r="BE240" s="212">
        <f t="shared" si="4"/>
        <v>0</v>
      </c>
      <c r="BF240" s="212">
        <f t="shared" si="5"/>
        <v>0</v>
      </c>
      <c r="BG240" s="212">
        <f t="shared" si="6"/>
        <v>0</v>
      </c>
      <c r="BH240" s="212">
        <f t="shared" si="7"/>
        <v>0</v>
      </c>
      <c r="BI240" s="212">
        <f t="shared" si="8"/>
        <v>0</v>
      </c>
      <c r="BJ240" s="17" t="s">
        <v>21</v>
      </c>
      <c r="BK240" s="212">
        <f t="shared" si="9"/>
        <v>0</v>
      </c>
      <c r="BL240" s="17" t="s">
        <v>107</v>
      </c>
      <c r="BM240" s="211" t="s">
        <v>651</v>
      </c>
    </row>
    <row r="241" spans="1:65" s="12" customFormat="1">
      <c r="B241" s="217"/>
      <c r="C241" s="218"/>
      <c r="D241" s="213" t="s">
        <v>205</v>
      </c>
      <c r="E241" s="219" t="s">
        <v>1</v>
      </c>
      <c r="F241" s="220" t="s">
        <v>621</v>
      </c>
      <c r="G241" s="218"/>
      <c r="H241" s="221">
        <v>2</v>
      </c>
      <c r="I241" s="222"/>
      <c r="J241" s="218"/>
      <c r="K241" s="218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205</v>
      </c>
      <c r="AU241" s="227" t="s">
        <v>92</v>
      </c>
      <c r="AV241" s="12" t="s">
        <v>92</v>
      </c>
      <c r="AW241" s="12" t="s">
        <v>38</v>
      </c>
      <c r="AX241" s="12" t="s">
        <v>84</v>
      </c>
      <c r="AY241" s="227" t="s">
        <v>151</v>
      </c>
    </row>
    <row r="242" spans="1:65" s="12" customFormat="1">
      <c r="B242" s="217"/>
      <c r="C242" s="218"/>
      <c r="D242" s="213" t="s">
        <v>205</v>
      </c>
      <c r="E242" s="219" t="s">
        <v>1</v>
      </c>
      <c r="F242" s="220" t="s">
        <v>652</v>
      </c>
      <c r="G242" s="218"/>
      <c r="H242" s="221">
        <v>6</v>
      </c>
      <c r="I242" s="222"/>
      <c r="J242" s="218"/>
      <c r="K242" s="218"/>
      <c r="L242" s="223"/>
      <c r="M242" s="224"/>
      <c r="N242" s="225"/>
      <c r="O242" s="225"/>
      <c r="P242" s="225"/>
      <c r="Q242" s="225"/>
      <c r="R242" s="225"/>
      <c r="S242" s="225"/>
      <c r="T242" s="226"/>
      <c r="AT242" s="227" t="s">
        <v>205</v>
      </c>
      <c r="AU242" s="227" t="s">
        <v>92</v>
      </c>
      <c r="AV242" s="12" t="s">
        <v>92</v>
      </c>
      <c r="AW242" s="12" t="s">
        <v>38</v>
      </c>
      <c r="AX242" s="12" t="s">
        <v>84</v>
      </c>
      <c r="AY242" s="227" t="s">
        <v>151</v>
      </c>
    </row>
    <row r="243" spans="1:65" s="13" customFormat="1">
      <c r="B243" s="228"/>
      <c r="C243" s="229"/>
      <c r="D243" s="213" t="s">
        <v>205</v>
      </c>
      <c r="E243" s="230" t="s">
        <v>1</v>
      </c>
      <c r="F243" s="231" t="s">
        <v>209</v>
      </c>
      <c r="G243" s="229"/>
      <c r="H243" s="232">
        <v>8</v>
      </c>
      <c r="I243" s="233"/>
      <c r="J243" s="229"/>
      <c r="K243" s="229"/>
      <c r="L243" s="234"/>
      <c r="M243" s="235"/>
      <c r="N243" s="236"/>
      <c r="O243" s="236"/>
      <c r="P243" s="236"/>
      <c r="Q243" s="236"/>
      <c r="R243" s="236"/>
      <c r="S243" s="236"/>
      <c r="T243" s="237"/>
      <c r="AT243" s="238" t="s">
        <v>205</v>
      </c>
      <c r="AU243" s="238" t="s">
        <v>92</v>
      </c>
      <c r="AV243" s="13" t="s">
        <v>107</v>
      </c>
      <c r="AW243" s="13" t="s">
        <v>38</v>
      </c>
      <c r="AX243" s="13" t="s">
        <v>21</v>
      </c>
      <c r="AY243" s="238" t="s">
        <v>151</v>
      </c>
    </row>
    <row r="244" spans="1:65" s="2" customFormat="1" ht="21.75" customHeight="1">
      <c r="A244" s="34"/>
      <c r="B244" s="35"/>
      <c r="C244" s="265" t="s">
        <v>653</v>
      </c>
      <c r="D244" s="265" t="s">
        <v>532</v>
      </c>
      <c r="E244" s="266" t="s">
        <v>654</v>
      </c>
      <c r="F244" s="267" t="s">
        <v>655</v>
      </c>
      <c r="G244" s="268" t="s">
        <v>203</v>
      </c>
      <c r="H244" s="269">
        <v>8</v>
      </c>
      <c r="I244" s="270"/>
      <c r="J244" s="271">
        <f>ROUND(I244*H244,2)</f>
        <v>0</v>
      </c>
      <c r="K244" s="267" t="s">
        <v>196</v>
      </c>
      <c r="L244" s="272"/>
      <c r="M244" s="273" t="s">
        <v>1</v>
      </c>
      <c r="N244" s="274" t="s">
        <v>49</v>
      </c>
      <c r="O244" s="71"/>
      <c r="P244" s="209">
        <f>O244*H244</f>
        <v>0</v>
      </c>
      <c r="Q244" s="209">
        <v>6.4000000000000001E-2</v>
      </c>
      <c r="R244" s="209">
        <f>Q244*H244</f>
        <v>0.51200000000000001</v>
      </c>
      <c r="S244" s="209">
        <v>0</v>
      </c>
      <c r="T244" s="210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11" t="s">
        <v>119</v>
      </c>
      <c r="AT244" s="211" t="s">
        <v>532</v>
      </c>
      <c r="AU244" s="211" t="s">
        <v>92</v>
      </c>
      <c r="AY244" s="17" t="s">
        <v>151</v>
      </c>
      <c r="BE244" s="212">
        <f>IF(N244="základní",J244,0)</f>
        <v>0</v>
      </c>
      <c r="BF244" s="212">
        <f>IF(N244="snížená",J244,0)</f>
        <v>0</v>
      </c>
      <c r="BG244" s="212">
        <f>IF(N244="zákl. přenesená",J244,0)</f>
        <v>0</v>
      </c>
      <c r="BH244" s="212">
        <f>IF(N244="sníž. přenesená",J244,0)</f>
        <v>0</v>
      </c>
      <c r="BI244" s="212">
        <f>IF(N244="nulová",J244,0)</f>
        <v>0</v>
      </c>
      <c r="BJ244" s="17" t="s">
        <v>21</v>
      </c>
      <c r="BK244" s="212">
        <f>ROUND(I244*H244,2)</f>
        <v>0</v>
      </c>
      <c r="BL244" s="17" t="s">
        <v>107</v>
      </c>
      <c r="BM244" s="211" t="s">
        <v>656</v>
      </c>
    </row>
    <row r="245" spans="1:65" s="2" customFormat="1" ht="16.5" customHeight="1">
      <c r="A245" s="34"/>
      <c r="B245" s="35"/>
      <c r="C245" s="265" t="s">
        <v>657</v>
      </c>
      <c r="D245" s="265" t="s">
        <v>532</v>
      </c>
      <c r="E245" s="266" t="s">
        <v>658</v>
      </c>
      <c r="F245" s="267" t="s">
        <v>659</v>
      </c>
      <c r="G245" s="268" t="s">
        <v>203</v>
      </c>
      <c r="H245" s="269">
        <v>8</v>
      </c>
      <c r="I245" s="270"/>
      <c r="J245" s="271">
        <f>ROUND(I245*H245,2)</f>
        <v>0</v>
      </c>
      <c r="K245" s="267" t="s">
        <v>196</v>
      </c>
      <c r="L245" s="272"/>
      <c r="M245" s="273" t="s">
        <v>1</v>
      </c>
      <c r="N245" s="274" t="s">
        <v>49</v>
      </c>
      <c r="O245" s="71"/>
      <c r="P245" s="209">
        <f>O245*H245</f>
        <v>0</v>
      </c>
      <c r="Q245" s="209">
        <v>3.5000000000000001E-3</v>
      </c>
      <c r="R245" s="209">
        <f>Q245*H245</f>
        <v>2.8000000000000001E-2</v>
      </c>
      <c r="S245" s="209">
        <v>0</v>
      </c>
      <c r="T245" s="210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11" t="s">
        <v>119</v>
      </c>
      <c r="AT245" s="211" t="s">
        <v>532</v>
      </c>
      <c r="AU245" s="211" t="s">
        <v>92</v>
      </c>
      <c r="AY245" s="17" t="s">
        <v>151</v>
      </c>
      <c r="BE245" s="212">
        <f>IF(N245="základní",J245,0)</f>
        <v>0</v>
      </c>
      <c r="BF245" s="212">
        <f>IF(N245="snížená",J245,0)</f>
        <v>0</v>
      </c>
      <c r="BG245" s="212">
        <f>IF(N245="zákl. přenesená",J245,0)</f>
        <v>0</v>
      </c>
      <c r="BH245" s="212">
        <f>IF(N245="sníž. přenesená",J245,0)</f>
        <v>0</v>
      </c>
      <c r="BI245" s="212">
        <f>IF(N245="nulová",J245,0)</f>
        <v>0</v>
      </c>
      <c r="BJ245" s="17" t="s">
        <v>21</v>
      </c>
      <c r="BK245" s="212">
        <f>ROUND(I245*H245,2)</f>
        <v>0</v>
      </c>
      <c r="BL245" s="17" t="s">
        <v>107</v>
      </c>
      <c r="BM245" s="211" t="s">
        <v>660</v>
      </c>
    </row>
    <row r="246" spans="1:65" s="2" customFormat="1" ht="21.75" customHeight="1">
      <c r="A246" s="34"/>
      <c r="B246" s="35"/>
      <c r="C246" s="200" t="s">
        <v>661</v>
      </c>
      <c r="D246" s="200" t="s">
        <v>152</v>
      </c>
      <c r="E246" s="201" t="s">
        <v>662</v>
      </c>
      <c r="F246" s="202" t="s">
        <v>663</v>
      </c>
      <c r="G246" s="203" t="s">
        <v>203</v>
      </c>
      <c r="H246" s="204">
        <v>7</v>
      </c>
      <c r="I246" s="205"/>
      <c r="J246" s="206">
        <f>ROUND(I246*H246,2)</f>
        <v>0</v>
      </c>
      <c r="K246" s="202" t="s">
        <v>156</v>
      </c>
      <c r="L246" s="39"/>
      <c r="M246" s="207" t="s">
        <v>1</v>
      </c>
      <c r="N246" s="208" t="s">
        <v>49</v>
      </c>
      <c r="O246" s="71"/>
      <c r="P246" s="209">
        <f>O246*H246</f>
        <v>0</v>
      </c>
      <c r="Q246" s="209">
        <v>0.31108000000000002</v>
      </c>
      <c r="R246" s="209">
        <f>Q246*H246</f>
        <v>2.1775600000000002</v>
      </c>
      <c r="S246" s="209">
        <v>0</v>
      </c>
      <c r="T246" s="210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11" t="s">
        <v>107</v>
      </c>
      <c r="AT246" s="211" t="s">
        <v>152</v>
      </c>
      <c r="AU246" s="211" t="s">
        <v>92</v>
      </c>
      <c r="AY246" s="17" t="s">
        <v>151</v>
      </c>
      <c r="BE246" s="212">
        <f>IF(N246="základní",J246,0)</f>
        <v>0</v>
      </c>
      <c r="BF246" s="212">
        <f>IF(N246="snížená",J246,0)</f>
        <v>0</v>
      </c>
      <c r="BG246" s="212">
        <f>IF(N246="zákl. přenesená",J246,0)</f>
        <v>0</v>
      </c>
      <c r="BH246" s="212">
        <f>IF(N246="sníž. přenesená",J246,0)</f>
        <v>0</v>
      </c>
      <c r="BI246" s="212">
        <f>IF(N246="nulová",J246,0)</f>
        <v>0</v>
      </c>
      <c r="BJ246" s="17" t="s">
        <v>21</v>
      </c>
      <c r="BK246" s="212">
        <f>ROUND(I246*H246,2)</f>
        <v>0</v>
      </c>
      <c r="BL246" s="17" t="s">
        <v>107</v>
      </c>
      <c r="BM246" s="211" t="s">
        <v>664</v>
      </c>
    </row>
    <row r="247" spans="1:65" s="12" customFormat="1">
      <c r="B247" s="217"/>
      <c r="C247" s="218"/>
      <c r="D247" s="213" t="s">
        <v>205</v>
      </c>
      <c r="E247" s="219" t="s">
        <v>1</v>
      </c>
      <c r="F247" s="220" t="s">
        <v>665</v>
      </c>
      <c r="G247" s="218"/>
      <c r="H247" s="221">
        <v>7</v>
      </c>
      <c r="I247" s="222"/>
      <c r="J247" s="218"/>
      <c r="K247" s="218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205</v>
      </c>
      <c r="AU247" s="227" t="s">
        <v>92</v>
      </c>
      <c r="AV247" s="12" t="s">
        <v>92</v>
      </c>
      <c r="AW247" s="12" t="s">
        <v>38</v>
      </c>
      <c r="AX247" s="12" t="s">
        <v>84</v>
      </c>
      <c r="AY247" s="227" t="s">
        <v>151</v>
      </c>
    </row>
    <row r="248" spans="1:65" s="13" customFormat="1">
      <c r="B248" s="228"/>
      <c r="C248" s="229"/>
      <c r="D248" s="213" t="s">
        <v>205</v>
      </c>
      <c r="E248" s="230" t="s">
        <v>1</v>
      </c>
      <c r="F248" s="231" t="s">
        <v>209</v>
      </c>
      <c r="G248" s="229"/>
      <c r="H248" s="232">
        <v>7</v>
      </c>
      <c r="I248" s="233"/>
      <c r="J248" s="229"/>
      <c r="K248" s="229"/>
      <c r="L248" s="234"/>
      <c r="M248" s="235"/>
      <c r="N248" s="236"/>
      <c r="O248" s="236"/>
      <c r="P248" s="236"/>
      <c r="Q248" s="236"/>
      <c r="R248" s="236"/>
      <c r="S248" s="236"/>
      <c r="T248" s="237"/>
      <c r="AT248" s="238" t="s">
        <v>205</v>
      </c>
      <c r="AU248" s="238" t="s">
        <v>92</v>
      </c>
      <c r="AV248" s="13" t="s">
        <v>107</v>
      </c>
      <c r="AW248" s="13" t="s">
        <v>38</v>
      </c>
      <c r="AX248" s="13" t="s">
        <v>21</v>
      </c>
      <c r="AY248" s="238" t="s">
        <v>151</v>
      </c>
    </row>
    <row r="249" spans="1:65" s="2" customFormat="1" ht="21.75" customHeight="1">
      <c r="A249" s="34"/>
      <c r="B249" s="35"/>
      <c r="C249" s="200" t="s">
        <v>666</v>
      </c>
      <c r="D249" s="200" t="s">
        <v>152</v>
      </c>
      <c r="E249" s="201" t="s">
        <v>667</v>
      </c>
      <c r="F249" s="202" t="s">
        <v>668</v>
      </c>
      <c r="G249" s="203" t="s">
        <v>368</v>
      </c>
      <c r="H249" s="204">
        <v>1.7549999999999999</v>
      </c>
      <c r="I249" s="205"/>
      <c r="J249" s="206">
        <f>ROUND(I249*H249,2)</f>
        <v>0</v>
      </c>
      <c r="K249" s="202" t="s">
        <v>156</v>
      </c>
      <c r="L249" s="39"/>
      <c r="M249" s="207" t="s">
        <v>1</v>
      </c>
      <c r="N249" s="208" t="s">
        <v>49</v>
      </c>
      <c r="O249" s="71"/>
      <c r="P249" s="209">
        <f>O249*H249</f>
        <v>0</v>
      </c>
      <c r="Q249" s="209">
        <v>0</v>
      </c>
      <c r="R249" s="209">
        <f>Q249*H249</f>
        <v>0</v>
      </c>
      <c r="S249" s="209">
        <v>0</v>
      </c>
      <c r="T249" s="210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11" t="s">
        <v>107</v>
      </c>
      <c r="AT249" s="211" t="s">
        <v>152</v>
      </c>
      <c r="AU249" s="211" t="s">
        <v>92</v>
      </c>
      <c r="AY249" s="17" t="s">
        <v>151</v>
      </c>
      <c r="BE249" s="212">
        <f>IF(N249="základní",J249,0)</f>
        <v>0</v>
      </c>
      <c r="BF249" s="212">
        <f>IF(N249="snížená",J249,0)</f>
        <v>0</v>
      </c>
      <c r="BG249" s="212">
        <f>IF(N249="zákl. přenesená",J249,0)</f>
        <v>0</v>
      </c>
      <c r="BH249" s="212">
        <f>IF(N249="sníž. přenesená",J249,0)</f>
        <v>0</v>
      </c>
      <c r="BI249" s="212">
        <f>IF(N249="nulová",J249,0)</f>
        <v>0</v>
      </c>
      <c r="BJ249" s="17" t="s">
        <v>21</v>
      </c>
      <c r="BK249" s="212">
        <f>ROUND(I249*H249,2)</f>
        <v>0</v>
      </c>
      <c r="BL249" s="17" t="s">
        <v>107</v>
      </c>
      <c r="BM249" s="211" t="s">
        <v>669</v>
      </c>
    </row>
    <row r="250" spans="1:65" s="12" customFormat="1" ht="20.399999999999999">
      <c r="B250" s="217"/>
      <c r="C250" s="218"/>
      <c r="D250" s="213" t="s">
        <v>205</v>
      </c>
      <c r="E250" s="219" t="s">
        <v>1</v>
      </c>
      <c r="F250" s="220" t="s">
        <v>670</v>
      </c>
      <c r="G250" s="218"/>
      <c r="H250" s="221">
        <v>1.7549999999999999</v>
      </c>
      <c r="I250" s="222"/>
      <c r="J250" s="218"/>
      <c r="K250" s="218"/>
      <c r="L250" s="223"/>
      <c r="M250" s="224"/>
      <c r="N250" s="225"/>
      <c r="O250" s="225"/>
      <c r="P250" s="225"/>
      <c r="Q250" s="225"/>
      <c r="R250" s="225"/>
      <c r="S250" s="225"/>
      <c r="T250" s="226"/>
      <c r="AT250" s="227" t="s">
        <v>205</v>
      </c>
      <c r="AU250" s="227" t="s">
        <v>92</v>
      </c>
      <c r="AV250" s="12" t="s">
        <v>92</v>
      </c>
      <c r="AW250" s="12" t="s">
        <v>38</v>
      </c>
      <c r="AX250" s="12" t="s">
        <v>84</v>
      </c>
      <c r="AY250" s="227" t="s">
        <v>151</v>
      </c>
    </row>
    <row r="251" spans="1:65" s="13" customFormat="1">
      <c r="B251" s="228"/>
      <c r="C251" s="229"/>
      <c r="D251" s="213" t="s">
        <v>205</v>
      </c>
      <c r="E251" s="230" t="s">
        <v>1</v>
      </c>
      <c r="F251" s="231" t="s">
        <v>209</v>
      </c>
      <c r="G251" s="229"/>
      <c r="H251" s="232">
        <v>1.7549999999999999</v>
      </c>
      <c r="I251" s="233"/>
      <c r="J251" s="229"/>
      <c r="K251" s="229"/>
      <c r="L251" s="234"/>
      <c r="M251" s="235"/>
      <c r="N251" s="236"/>
      <c r="O251" s="236"/>
      <c r="P251" s="236"/>
      <c r="Q251" s="236"/>
      <c r="R251" s="236"/>
      <c r="S251" s="236"/>
      <c r="T251" s="237"/>
      <c r="AT251" s="238" t="s">
        <v>205</v>
      </c>
      <c r="AU251" s="238" t="s">
        <v>92</v>
      </c>
      <c r="AV251" s="13" t="s">
        <v>107</v>
      </c>
      <c r="AW251" s="13" t="s">
        <v>38</v>
      </c>
      <c r="AX251" s="13" t="s">
        <v>21</v>
      </c>
      <c r="AY251" s="238" t="s">
        <v>151</v>
      </c>
    </row>
    <row r="252" spans="1:65" s="11" customFormat="1" ht="22.8" customHeight="1">
      <c r="B252" s="186"/>
      <c r="C252" s="187"/>
      <c r="D252" s="188" t="s">
        <v>83</v>
      </c>
      <c r="E252" s="249" t="s">
        <v>122</v>
      </c>
      <c r="F252" s="249" t="s">
        <v>404</v>
      </c>
      <c r="G252" s="187"/>
      <c r="H252" s="187"/>
      <c r="I252" s="190"/>
      <c r="J252" s="250">
        <f>BK252</f>
        <v>0</v>
      </c>
      <c r="K252" s="187"/>
      <c r="L252" s="192"/>
      <c r="M252" s="193"/>
      <c r="N252" s="194"/>
      <c r="O252" s="194"/>
      <c r="P252" s="195">
        <f>SUM(P253:P309)</f>
        <v>0</v>
      </c>
      <c r="Q252" s="194"/>
      <c r="R252" s="195">
        <f>SUM(R253:R309)</f>
        <v>303.06765000000001</v>
      </c>
      <c r="S252" s="194"/>
      <c r="T252" s="196">
        <f>SUM(T253:T309)</f>
        <v>0</v>
      </c>
      <c r="AR252" s="197" t="s">
        <v>21</v>
      </c>
      <c r="AT252" s="198" t="s">
        <v>83</v>
      </c>
      <c r="AU252" s="198" t="s">
        <v>21</v>
      </c>
      <c r="AY252" s="197" t="s">
        <v>151</v>
      </c>
      <c r="BK252" s="199">
        <f>SUM(BK253:BK309)</f>
        <v>0</v>
      </c>
    </row>
    <row r="253" spans="1:65" s="2" customFormat="1" ht="21.75" customHeight="1">
      <c r="A253" s="34"/>
      <c r="B253" s="35"/>
      <c r="C253" s="200" t="s">
        <v>671</v>
      </c>
      <c r="D253" s="200" t="s">
        <v>152</v>
      </c>
      <c r="E253" s="201" t="s">
        <v>672</v>
      </c>
      <c r="F253" s="202" t="s">
        <v>673</v>
      </c>
      <c r="G253" s="203" t="s">
        <v>203</v>
      </c>
      <c r="H253" s="204">
        <v>8</v>
      </c>
      <c r="I253" s="205"/>
      <c r="J253" s="206">
        <f>ROUND(I253*H253,2)</f>
        <v>0</v>
      </c>
      <c r="K253" s="202" t="s">
        <v>156</v>
      </c>
      <c r="L253" s="39"/>
      <c r="M253" s="207" t="s">
        <v>1</v>
      </c>
      <c r="N253" s="208" t="s">
        <v>49</v>
      </c>
      <c r="O253" s="71"/>
      <c r="P253" s="209">
        <f>O253*H253</f>
        <v>0</v>
      </c>
      <c r="Q253" s="209">
        <v>6.9999999999999999E-4</v>
      </c>
      <c r="R253" s="209">
        <f>Q253*H253</f>
        <v>5.5999999999999999E-3</v>
      </c>
      <c r="S253" s="209">
        <v>0</v>
      </c>
      <c r="T253" s="210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11" t="s">
        <v>107</v>
      </c>
      <c r="AT253" s="211" t="s">
        <v>152</v>
      </c>
      <c r="AU253" s="211" t="s">
        <v>92</v>
      </c>
      <c r="AY253" s="17" t="s">
        <v>151</v>
      </c>
      <c r="BE253" s="212">
        <f>IF(N253="základní",J253,0)</f>
        <v>0</v>
      </c>
      <c r="BF253" s="212">
        <f>IF(N253="snížená",J253,0)</f>
        <v>0</v>
      </c>
      <c r="BG253" s="212">
        <f>IF(N253="zákl. přenesená",J253,0)</f>
        <v>0</v>
      </c>
      <c r="BH253" s="212">
        <f>IF(N253="sníž. přenesená",J253,0)</f>
        <v>0</v>
      </c>
      <c r="BI253" s="212">
        <f>IF(N253="nulová",J253,0)</f>
        <v>0</v>
      </c>
      <c r="BJ253" s="17" t="s">
        <v>21</v>
      </c>
      <c r="BK253" s="212">
        <f>ROUND(I253*H253,2)</f>
        <v>0</v>
      </c>
      <c r="BL253" s="17" t="s">
        <v>107</v>
      </c>
      <c r="BM253" s="211" t="s">
        <v>674</v>
      </c>
    </row>
    <row r="254" spans="1:65" s="12" customFormat="1">
      <c r="B254" s="217"/>
      <c r="C254" s="218"/>
      <c r="D254" s="213" t="s">
        <v>205</v>
      </c>
      <c r="E254" s="219" t="s">
        <v>1</v>
      </c>
      <c r="F254" s="220" t="s">
        <v>675</v>
      </c>
      <c r="G254" s="218"/>
      <c r="H254" s="221">
        <v>4</v>
      </c>
      <c r="I254" s="222"/>
      <c r="J254" s="218"/>
      <c r="K254" s="218"/>
      <c r="L254" s="223"/>
      <c r="M254" s="224"/>
      <c r="N254" s="225"/>
      <c r="O254" s="225"/>
      <c r="P254" s="225"/>
      <c r="Q254" s="225"/>
      <c r="R254" s="225"/>
      <c r="S254" s="225"/>
      <c r="T254" s="226"/>
      <c r="AT254" s="227" t="s">
        <v>205</v>
      </c>
      <c r="AU254" s="227" t="s">
        <v>92</v>
      </c>
      <c r="AV254" s="12" t="s">
        <v>92</v>
      </c>
      <c r="AW254" s="12" t="s">
        <v>38</v>
      </c>
      <c r="AX254" s="12" t="s">
        <v>84</v>
      </c>
      <c r="AY254" s="227" t="s">
        <v>151</v>
      </c>
    </row>
    <row r="255" spans="1:65" s="12" customFormat="1">
      <c r="B255" s="217"/>
      <c r="C255" s="218"/>
      <c r="D255" s="213" t="s">
        <v>205</v>
      </c>
      <c r="E255" s="219" t="s">
        <v>1</v>
      </c>
      <c r="F255" s="220" t="s">
        <v>676</v>
      </c>
      <c r="G255" s="218"/>
      <c r="H255" s="221">
        <v>4</v>
      </c>
      <c r="I255" s="222"/>
      <c r="J255" s="218"/>
      <c r="K255" s="218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205</v>
      </c>
      <c r="AU255" s="227" t="s">
        <v>92</v>
      </c>
      <c r="AV255" s="12" t="s">
        <v>92</v>
      </c>
      <c r="AW255" s="12" t="s">
        <v>38</v>
      </c>
      <c r="AX255" s="12" t="s">
        <v>84</v>
      </c>
      <c r="AY255" s="227" t="s">
        <v>151</v>
      </c>
    </row>
    <row r="256" spans="1:65" s="13" customFormat="1">
      <c r="B256" s="228"/>
      <c r="C256" s="229"/>
      <c r="D256" s="213" t="s">
        <v>205</v>
      </c>
      <c r="E256" s="230" t="s">
        <v>1</v>
      </c>
      <c r="F256" s="231" t="s">
        <v>209</v>
      </c>
      <c r="G256" s="229"/>
      <c r="H256" s="232">
        <v>8</v>
      </c>
      <c r="I256" s="233"/>
      <c r="J256" s="229"/>
      <c r="K256" s="229"/>
      <c r="L256" s="234"/>
      <c r="M256" s="235"/>
      <c r="N256" s="236"/>
      <c r="O256" s="236"/>
      <c r="P256" s="236"/>
      <c r="Q256" s="236"/>
      <c r="R256" s="236"/>
      <c r="S256" s="236"/>
      <c r="T256" s="237"/>
      <c r="AT256" s="238" t="s">
        <v>205</v>
      </c>
      <c r="AU256" s="238" t="s">
        <v>92</v>
      </c>
      <c r="AV256" s="13" t="s">
        <v>107</v>
      </c>
      <c r="AW256" s="13" t="s">
        <v>38</v>
      </c>
      <c r="AX256" s="13" t="s">
        <v>21</v>
      </c>
      <c r="AY256" s="238" t="s">
        <v>151</v>
      </c>
    </row>
    <row r="257" spans="1:65" s="2" customFormat="1" ht="16.5" customHeight="1">
      <c r="A257" s="34"/>
      <c r="B257" s="35"/>
      <c r="C257" s="265" t="s">
        <v>677</v>
      </c>
      <c r="D257" s="265" t="s">
        <v>532</v>
      </c>
      <c r="E257" s="266" t="s">
        <v>678</v>
      </c>
      <c r="F257" s="267" t="s">
        <v>679</v>
      </c>
      <c r="G257" s="268" t="s">
        <v>203</v>
      </c>
      <c r="H257" s="269">
        <v>4</v>
      </c>
      <c r="I257" s="270"/>
      <c r="J257" s="271">
        <f>ROUND(I257*H257,2)</f>
        <v>0</v>
      </c>
      <c r="K257" s="267" t="s">
        <v>156</v>
      </c>
      <c r="L257" s="272"/>
      <c r="M257" s="273" t="s">
        <v>1</v>
      </c>
      <c r="N257" s="274" t="s">
        <v>49</v>
      </c>
      <c r="O257" s="71"/>
      <c r="P257" s="209">
        <f>O257*H257</f>
        <v>0</v>
      </c>
      <c r="Q257" s="209">
        <v>1.4E-3</v>
      </c>
      <c r="R257" s="209">
        <f>Q257*H257</f>
        <v>5.5999999999999999E-3</v>
      </c>
      <c r="S257" s="209">
        <v>0</v>
      </c>
      <c r="T257" s="210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11" t="s">
        <v>119</v>
      </c>
      <c r="AT257" s="211" t="s">
        <v>532</v>
      </c>
      <c r="AU257" s="211" t="s">
        <v>92</v>
      </c>
      <c r="AY257" s="17" t="s">
        <v>151</v>
      </c>
      <c r="BE257" s="212">
        <f>IF(N257="základní",J257,0)</f>
        <v>0</v>
      </c>
      <c r="BF257" s="212">
        <f>IF(N257="snížená",J257,0)</f>
        <v>0</v>
      </c>
      <c r="BG257" s="212">
        <f>IF(N257="zákl. přenesená",J257,0)</f>
        <v>0</v>
      </c>
      <c r="BH257" s="212">
        <f>IF(N257="sníž. přenesená",J257,0)</f>
        <v>0</v>
      </c>
      <c r="BI257" s="212">
        <f>IF(N257="nulová",J257,0)</f>
        <v>0</v>
      </c>
      <c r="BJ257" s="17" t="s">
        <v>21</v>
      </c>
      <c r="BK257" s="212">
        <f>ROUND(I257*H257,2)</f>
        <v>0</v>
      </c>
      <c r="BL257" s="17" t="s">
        <v>107</v>
      </c>
      <c r="BM257" s="211" t="s">
        <v>680</v>
      </c>
    </row>
    <row r="258" spans="1:65" s="12" customFormat="1">
      <c r="B258" s="217"/>
      <c r="C258" s="218"/>
      <c r="D258" s="213" t="s">
        <v>205</v>
      </c>
      <c r="E258" s="219" t="s">
        <v>1</v>
      </c>
      <c r="F258" s="220" t="s">
        <v>675</v>
      </c>
      <c r="G258" s="218"/>
      <c r="H258" s="221">
        <v>4</v>
      </c>
      <c r="I258" s="222"/>
      <c r="J258" s="218"/>
      <c r="K258" s="218"/>
      <c r="L258" s="223"/>
      <c r="M258" s="224"/>
      <c r="N258" s="225"/>
      <c r="O258" s="225"/>
      <c r="P258" s="225"/>
      <c r="Q258" s="225"/>
      <c r="R258" s="225"/>
      <c r="S258" s="225"/>
      <c r="T258" s="226"/>
      <c r="AT258" s="227" t="s">
        <v>205</v>
      </c>
      <c r="AU258" s="227" t="s">
        <v>92</v>
      </c>
      <c r="AV258" s="12" t="s">
        <v>92</v>
      </c>
      <c r="AW258" s="12" t="s">
        <v>38</v>
      </c>
      <c r="AX258" s="12" t="s">
        <v>84</v>
      </c>
      <c r="AY258" s="227" t="s">
        <v>151</v>
      </c>
    </row>
    <row r="259" spans="1:65" s="13" customFormat="1">
      <c r="B259" s="228"/>
      <c r="C259" s="229"/>
      <c r="D259" s="213" t="s">
        <v>205</v>
      </c>
      <c r="E259" s="230" t="s">
        <v>1</v>
      </c>
      <c r="F259" s="231" t="s">
        <v>209</v>
      </c>
      <c r="G259" s="229"/>
      <c r="H259" s="232">
        <v>4</v>
      </c>
      <c r="I259" s="233"/>
      <c r="J259" s="229"/>
      <c r="K259" s="229"/>
      <c r="L259" s="234"/>
      <c r="M259" s="235"/>
      <c r="N259" s="236"/>
      <c r="O259" s="236"/>
      <c r="P259" s="236"/>
      <c r="Q259" s="236"/>
      <c r="R259" s="236"/>
      <c r="S259" s="236"/>
      <c r="T259" s="237"/>
      <c r="AT259" s="238" t="s">
        <v>205</v>
      </c>
      <c r="AU259" s="238" t="s">
        <v>92</v>
      </c>
      <c r="AV259" s="13" t="s">
        <v>107</v>
      </c>
      <c r="AW259" s="13" t="s">
        <v>38</v>
      </c>
      <c r="AX259" s="13" t="s">
        <v>21</v>
      </c>
      <c r="AY259" s="238" t="s">
        <v>151</v>
      </c>
    </row>
    <row r="260" spans="1:65" s="2" customFormat="1" ht="16.5" customHeight="1">
      <c r="A260" s="34"/>
      <c r="B260" s="35"/>
      <c r="C260" s="265" t="s">
        <v>681</v>
      </c>
      <c r="D260" s="265" t="s">
        <v>532</v>
      </c>
      <c r="E260" s="266" t="s">
        <v>682</v>
      </c>
      <c r="F260" s="267" t="s">
        <v>683</v>
      </c>
      <c r="G260" s="268" t="s">
        <v>203</v>
      </c>
      <c r="H260" s="269">
        <v>4</v>
      </c>
      <c r="I260" s="270"/>
      <c r="J260" s="271">
        <f>ROUND(I260*H260,2)</f>
        <v>0</v>
      </c>
      <c r="K260" s="267" t="s">
        <v>156</v>
      </c>
      <c r="L260" s="272"/>
      <c r="M260" s="273" t="s">
        <v>1</v>
      </c>
      <c r="N260" s="274" t="s">
        <v>49</v>
      </c>
      <c r="O260" s="71"/>
      <c r="P260" s="209">
        <f>O260*H260</f>
        <v>0</v>
      </c>
      <c r="Q260" s="209">
        <v>3.0000000000000001E-3</v>
      </c>
      <c r="R260" s="209">
        <f>Q260*H260</f>
        <v>1.2E-2</v>
      </c>
      <c r="S260" s="209">
        <v>0</v>
      </c>
      <c r="T260" s="210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11" t="s">
        <v>119</v>
      </c>
      <c r="AT260" s="211" t="s">
        <v>532</v>
      </c>
      <c r="AU260" s="211" t="s">
        <v>92</v>
      </c>
      <c r="AY260" s="17" t="s">
        <v>151</v>
      </c>
      <c r="BE260" s="212">
        <f>IF(N260="základní",J260,0)</f>
        <v>0</v>
      </c>
      <c r="BF260" s="212">
        <f>IF(N260="snížená",J260,0)</f>
        <v>0</v>
      </c>
      <c r="BG260" s="212">
        <f>IF(N260="zákl. přenesená",J260,0)</f>
        <v>0</v>
      </c>
      <c r="BH260" s="212">
        <f>IF(N260="sníž. přenesená",J260,0)</f>
        <v>0</v>
      </c>
      <c r="BI260" s="212">
        <f>IF(N260="nulová",J260,0)</f>
        <v>0</v>
      </c>
      <c r="BJ260" s="17" t="s">
        <v>21</v>
      </c>
      <c r="BK260" s="212">
        <f>ROUND(I260*H260,2)</f>
        <v>0</v>
      </c>
      <c r="BL260" s="17" t="s">
        <v>107</v>
      </c>
      <c r="BM260" s="211" t="s">
        <v>684</v>
      </c>
    </row>
    <row r="261" spans="1:65" s="12" customFormat="1">
      <c r="B261" s="217"/>
      <c r="C261" s="218"/>
      <c r="D261" s="213" t="s">
        <v>205</v>
      </c>
      <c r="E261" s="219" t="s">
        <v>1</v>
      </c>
      <c r="F261" s="220" t="s">
        <v>676</v>
      </c>
      <c r="G261" s="218"/>
      <c r="H261" s="221">
        <v>4</v>
      </c>
      <c r="I261" s="222"/>
      <c r="J261" s="218"/>
      <c r="K261" s="218"/>
      <c r="L261" s="223"/>
      <c r="M261" s="224"/>
      <c r="N261" s="225"/>
      <c r="O261" s="225"/>
      <c r="P261" s="225"/>
      <c r="Q261" s="225"/>
      <c r="R261" s="225"/>
      <c r="S261" s="225"/>
      <c r="T261" s="226"/>
      <c r="AT261" s="227" t="s">
        <v>205</v>
      </c>
      <c r="AU261" s="227" t="s">
        <v>92</v>
      </c>
      <c r="AV261" s="12" t="s">
        <v>92</v>
      </c>
      <c r="AW261" s="12" t="s">
        <v>38</v>
      </c>
      <c r="AX261" s="12" t="s">
        <v>84</v>
      </c>
      <c r="AY261" s="227" t="s">
        <v>151</v>
      </c>
    </row>
    <row r="262" spans="1:65" s="13" customFormat="1">
      <c r="B262" s="228"/>
      <c r="C262" s="229"/>
      <c r="D262" s="213" t="s">
        <v>205</v>
      </c>
      <c r="E262" s="230" t="s">
        <v>1</v>
      </c>
      <c r="F262" s="231" t="s">
        <v>209</v>
      </c>
      <c r="G262" s="229"/>
      <c r="H262" s="232">
        <v>4</v>
      </c>
      <c r="I262" s="233"/>
      <c r="J262" s="229"/>
      <c r="K262" s="229"/>
      <c r="L262" s="234"/>
      <c r="M262" s="235"/>
      <c r="N262" s="236"/>
      <c r="O262" s="236"/>
      <c r="P262" s="236"/>
      <c r="Q262" s="236"/>
      <c r="R262" s="236"/>
      <c r="S262" s="236"/>
      <c r="T262" s="237"/>
      <c r="AT262" s="238" t="s">
        <v>205</v>
      </c>
      <c r="AU262" s="238" t="s">
        <v>92</v>
      </c>
      <c r="AV262" s="13" t="s">
        <v>107</v>
      </c>
      <c r="AW262" s="13" t="s">
        <v>38</v>
      </c>
      <c r="AX262" s="13" t="s">
        <v>21</v>
      </c>
      <c r="AY262" s="238" t="s">
        <v>151</v>
      </c>
    </row>
    <row r="263" spans="1:65" s="2" customFormat="1" ht="21.75" customHeight="1">
      <c r="A263" s="34"/>
      <c r="B263" s="35"/>
      <c r="C263" s="200" t="s">
        <v>685</v>
      </c>
      <c r="D263" s="200" t="s">
        <v>152</v>
      </c>
      <c r="E263" s="201" t="s">
        <v>686</v>
      </c>
      <c r="F263" s="202" t="s">
        <v>687</v>
      </c>
      <c r="G263" s="203" t="s">
        <v>203</v>
      </c>
      <c r="H263" s="204">
        <v>8</v>
      </c>
      <c r="I263" s="205"/>
      <c r="J263" s="206">
        <f>ROUND(I263*H263,2)</f>
        <v>0</v>
      </c>
      <c r="K263" s="202" t="s">
        <v>156</v>
      </c>
      <c r="L263" s="39"/>
      <c r="M263" s="207" t="s">
        <v>1</v>
      </c>
      <c r="N263" s="208" t="s">
        <v>49</v>
      </c>
      <c r="O263" s="71"/>
      <c r="P263" s="209">
        <f>O263*H263</f>
        <v>0</v>
      </c>
      <c r="Q263" s="209">
        <v>0.11241</v>
      </c>
      <c r="R263" s="209">
        <f>Q263*H263</f>
        <v>0.89927999999999997</v>
      </c>
      <c r="S263" s="209">
        <v>0</v>
      </c>
      <c r="T263" s="210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11" t="s">
        <v>107</v>
      </c>
      <c r="AT263" s="211" t="s">
        <v>152</v>
      </c>
      <c r="AU263" s="211" t="s">
        <v>92</v>
      </c>
      <c r="AY263" s="17" t="s">
        <v>151</v>
      </c>
      <c r="BE263" s="212">
        <f>IF(N263="základní",J263,0)</f>
        <v>0</v>
      </c>
      <c r="BF263" s="212">
        <f>IF(N263="snížená",J263,0)</f>
        <v>0</v>
      </c>
      <c r="BG263" s="212">
        <f>IF(N263="zákl. přenesená",J263,0)</f>
        <v>0</v>
      </c>
      <c r="BH263" s="212">
        <f>IF(N263="sníž. přenesená",J263,0)</f>
        <v>0</v>
      </c>
      <c r="BI263" s="212">
        <f>IF(N263="nulová",J263,0)</f>
        <v>0</v>
      </c>
      <c r="BJ263" s="17" t="s">
        <v>21</v>
      </c>
      <c r="BK263" s="212">
        <f>ROUND(I263*H263,2)</f>
        <v>0</v>
      </c>
      <c r="BL263" s="17" t="s">
        <v>107</v>
      </c>
      <c r="BM263" s="211" t="s">
        <v>688</v>
      </c>
    </row>
    <row r="264" spans="1:65" s="12" customFormat="1">
      <c r="B264" s="217"/>
      <c r="C264" s="218"/>
      <c r="D264" s="213" t="s">
        <v>205</v>
      </c>
      <c r="E264" s="219" t="s">
        <v>1</v>
      </c>
      <c r="F264" s="220" t="s">
        <v>689</v>
      </c>
      <c r="G264" s="218"/>
      <c r="H264" s="221">
        <v>4</v>
      </c>
      <c r="I264" s="222"/>
      <c r="J264" s="218"/>
      <c r="K264" s="218"/>
      <c r="L264" s="223"/>
      <c r="M264" s="224"/>
      <c r="N264" s="225"/>
      <c r="O264" s="225"/>
      <c r="P264" s="225"/>
      <c r="Q264" s="225"/>
      <c r="R264" s="225"/>
      <c r="S264" s="225"/>
      <c r="T264" s="226"/>
      <c r="AT264" s="227" t="s">
        <v>205</v>
      </c>
      <c r="AU264" s="227" t="s">
        <v>92</v>
      </c>
      <c r="AV264" s="12" t="s">
        <v>92</v>
      </c>
      <c r="AW264" s="12" t="s">
        <v>38</v>
      </c>
      <c r="AX264" s="12" t="s">
        <v>84</v>
      </c>
      <c r="AY264" s="227" t="s">
        <v>151</v>
      </c>
    </row>
    <row r="265" spans="1:65" s="12" customFormat="1">
      <c r="B265" s="217"/>
      <c r="C265" s="218"/>
      <c r="D265" s="213" t="s">
        <v>205</v>
      </c>
      <c r="E265" s="219" t="s">
        <v>1</v>
      </c>
      <c r="F265" s="220" t="s">
        <v>690</v>
      </c>
      <c r="G265" s="218"/>
      <c r="H265" s="221">
        <v>4</v>
      </c>
      <c r="I265" s="222"/>
      <c r="J265" s="218"/>
      <c r="K265" s="218"/>
      <c r="L265" s="223"/>
      <c r="M265" s="224"/>
      <c r="N265" s="225"/>
      <c r="O265" s="225"/>
      <c r="P265" s="225"/>
      <c r="Q265" s="225"/>
      <c r="R265" s="225"/>
      <c r="S265" s="225"/>
      <c r="T265" s="226"/>
      <c r="AT265" s="227" t="s">
        <v>205</v>
      </c>
      <c r="AU265" s="227" t="s">
        <v>92</v>
      </c>
      <c r="AV265" s="12" t="s">
        <v>92</v>
      </c>
      <c r="AW265" s="12" t="s">
        <v>38</v>
      </c>
      <c r="AX265" s="12" t="s">
        <v>84</v>
      </c>
      <c r="AY265" s="227" t="s">
        <v>151</v>
      </c>
    </row>
    <row r="266" spans="1:65" s="13" customFormat="1">
      <c r="B266" s="228"/>
      <c r="C266" s="229"/>
      <c r="D266" s="213" t="s">
        <v>205</v>
      </c>
      <c r="E266" s="230" t="s">
        <v>1</v>
      </c>
      <c r="F266" s="231" t="s">
        <v>209</v>
      </c>
      <c r="G266" s="229"/>
      <c r="H266" s="232">
        <v>8</v>
      </c>
      <c r="I266" s="233"/>
      <c r="J266" s="229"/>
      <c r="K266" s="229"/>
      <c r="L266" s="234"/>
      <c r="M266" s="235"/>
      <c r="N266" s="236"/>
      <c r="O266" s="236"/>
      <c r="P266" s="236"/>
      <c r="Q266" s="236"/>
      <c r="R266" s="236"/>
      <c r="S266" s="236"/>
      <c r="T266" s="237"/>
      <c r="AT266" s="238" t="s">
        <v>205</v>
      </c>
      <c r="AU266" s="238" t="s">
        <v>92</v>
      </c>
      <c r="AV266" s="13" t="s">
        <v>107</v>
      </c>
      <c r="AW266" s="13" t="s">
        <v>38</v>
      </c>
      <c r="AX266" s="13" t="s">
        <v>21</v>
      </c>
      <c r="AY266" s="238" t="s">
        <v>151</v>
      </c>
    </row>
    <row r="267" spans="1:65" s="2" customFormat="1" ht="16.5" customHeight="1">
      <c r="A267" s="34"/>
      <c r="B267" s="35"/>
      <c r="C267" s="265" t="s">
        <v>691</v>
      </c>
      <c r="D267" s="265" t="s">
        <v>532</v>
      </c>
      <c r="E267" s="266" t="s">
        <v>692</v>
      </c>
      <c r="F267" s="267" t="s">
        <v>693</v>
      </c>
      <c r="G267" s="268" t="s">
        <v>203</v>
      </c>
      <c r="H267" s="269">
        <v>8</v>
      </c>
      <c r="I267" s="270"/>
      <c r="J267" s="271">
        <f>ROUND(I267*H267,2)</f>
        <v>0</v>
      </c>
      <c r="K267" s="267" t="s">
        <v>156</v>
      </c>
      <c r="L267" s="272"/>
      <c r="M267" s="273" t="s">
        <v>1</v>
      </c>
      <c r="N267" s="274" t="s">
        <v>49</v>
      </c>
      <c r="O267" s="71"/>
      <c r="P267" s="209">
        <f>O267*H267</f>
        <v>0</v>
      </c>
      <c r="Q267" s="209">
        <v>6.1000000000000004E-3</v>
      </c>
      <c r="R267" s="209">
        <f>Q267*H267</f>
        <v>4.8800000000000003E-2</v>
      </c>
      <c r="S267" s="209">
        <v>0</v>
      </c>
      <c r="T267" s="210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11" t="s">
        <v>119</v>
      </c>
      <c r="AT267" s="211" t="s">
        <v>532</v>
      </c>
      <c r="AU267" s="211" t="s">
        <v>92</v>
      </c>
      <c r="AY267" s="17" t="s">
        <v>151</v>
      </c>
      <c r="BE267" s="212">
        <f>IF(N267="základní",J267,0)</f>
        <v>0</v>
      </c>
      <c r="BF267" s="212">
        <f>IF(N267="snížená",J267,0)</f>
        <v>0</v>
      </c>
      <c r="BG267" s="212">
        <f>IF(N267="zákl. přenesená",J267,0)</f>
        <v>0</v>
      </c>
      <c r="BH267" s="212">
        <f>IF(N267="sníž. přenesená",J267,0)</f>
        <v>0</v>
      </c>
      <c r="BI267" s="212">
        <f>IF(N267="nulová",J267,0)</f>
        <v>0</v>
      </c>
      <c r="BJ267" s="17" t="s">
        <v>21</v>
      </c>
      <c r="BK267" s="212">
        <f>ROUND(I267*H267,2)</f>
        <v>0</v>
      </c>
      <c r="BL267" s="17" t="s">
        <v>107</v>
      </c>
      <c r="BM267" s="211" t="s">
        <v>694</v>
      </c>
    </row>
    <row r="268" spans="1:65" s="2" customFormat="1" ht="16.5" customHeight="1">
      <c r="A268" s="34"/>
      <c r="B268" s="35"/>
      <c r="C268" s="265" t="s">
        <v>695</v>
      </c>
      <c r="D268" s="265" t="s">
        <v>532</v>
      </c>
      <c r="E268" s="266" t="s">
        <v>696</v>
      </c>
      <c r="F268" s="267" t="s">
        <v>697</v>
      </c>
      <c r="G268" s="268" t="s">
        <v>203</v>
      </c>
      <c r="H268" s="269">
        <v>8</v>
      </c>
      <c r="I268" s="270"/>
      <c r="J268" s="271">
        <f>ROUND(I268*H268,2)</f>
        <v>0</v>
      </c>
      <c r="K268" s="267" t="s">
        <v>156</v>
      </c>
      <c r="L268" s="272"/>
      <c r="M268" s="273" t="s">
        <v>1</v>
      </c>
      <c r="N268" s="274" t="s">
        <v>49</v>
      </c>
      <c r="O268" s="71"/>
      <c r="P268" s="209">
        <f>O268*H268</f>
        <v>0</v>
      </c>
      <c r="Q268" s="209">
        <v>1E-4</v>
      </c>
      <c r="R268" s="209">
        <f>Q268*H268</f>
        <v>8.0000000000000004E-4</v>
      </c>
      <c r="S268" s="209">
        <v>0</v>
      </c>
      <c r="T268" s="210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11" t="s">
        <v>119</v>
      </c>
      <c r="AT268" s="211" t="s">
        <v>532</v>
      </c>
      <c r="AU268" s="211" t="s">
        <v>92</v>
      </c>
      <c r="AY268" s="17" t="s">
        <v>151</v>
      </c>
      <c r="BE268" s="212">
        <f>IF(N268="základní",J268,0)</f>
        <v>0</v>
      </c>
      <c r="BF268" s="212">
        <f>IF(N268="snížená",J268,0)</f>
        <v>0</v>
      </c>
      <c r="BG268" s="212">
        <f>IF(N268="zákl. přenesená",J268,0)</f>
        <v>0</v>
      </c>
      <c r="BH268" s="212">
        <f>IF(N268="sníž. přenesená",J268,0)</f>
        <v>0</v>
      </c>
      <c r="BI268" s="212">
        <f>IF(N268="nulová",J268,0)</f>
        <v>0</v>
      </c>
      <c r="BJ268" s="17" t="s">
        <v>21</v>
      </c>
      <c r="BK268" s="212">
        <f>ROUND(I268*H268,2)</f>
        <v>0</v>
      </c>
      <c r="BL268" s="17" t="s">
        <v>107</v>
      </c>
      <c r="BM268" s="211" t="s">
        <v>698</v>
      </c>
    </row>
    <row r="269" spans="1:65" s="2" customFormat="1" ht="21.75" customHeight="1">
      <c r="A269" s="34"/>
      <c r="B269" s="35"/>
      <c r="C269" s="200" t="s">
        <v>699</v>
      </c>
      <c r="D269" s="200" t="s">
        <v>152</v>
      </c>
      <c r="E269" s="201" t="s">
        <v>700</v>
      </c>
      <c r="F269" s="202" t="s">
        <v>701</v>
      </c>
      <c r="G269" s="203" t="s">
        <v>354</v>
      </c>
      <c r="H269" s="204">
        <v>46</v>
      </c>
      <c r="I269" s="205"/>
      <c r="J269" s="206">
        <f>ROUND(I269*H269,2)</f>
        <v>0</v>
      </c>
      <c r="K269" s="202" t="s">
        <v>156</v>
      </c>
      <c r="L269" s="39"/>
      <c r="M269" s="207" t="s">
        <v>1</v>
      </c>
      <c r="N269" s="208" t="s">
        <v>49</v>
      </c>
      <c r="O269" s="71"/>
      <c r="P269" s="209">
        <f>O269*H269</f>
        <v>0</v>
      </c>
      <c r="Q269" s="209">
        <v>1.1E-4</v>
      </c>
      <c r="R269" s="209">
        <f>Q269*H269</f>
        <v>5.0600000000000003E-3</v>
      </c>
      <c r="S269" s="209">
        <v>0</v>
      </c>
      <c r="T269" s="210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11" t="s">
        <v>107</v>
      </c>
      <c r="AT269" s="211" t="s">
        <v>152</v>
      </c>
      <c r="AU269" s="211" t="s">
        <v>92</v>
      </c>
      <c r="AY269" s="17" t="s">
        <v>151</v>
      </c>
      <c r="BE269" s="212">
        <f>IF(N269="základní",J269,0)</f>
        <v>0</v>
      </c>
      <c r="BF269" s="212">
        <f>IF(N269="snížená",J269,0)</f>
        <v>0</v>
      </c>
      <c r="BG269" s="212">
        <f>IF(N269="zákl. přenesená",J269,0)</f>
        <v>0</v>
      </c>
      <c r="BH269" s="212">
        <f>IF(N269="sníž. přenesená",J269,0)</f>
        <v>0</v>
      </c>
      <c r="BI269" s="212">
        <f>IF(N269="nulová",J269,0)</f>
        <v>0</v>
      </c>
      <c r="BJ269" s="17" t="s">
        <v>21</v>
      </c>
      <c r="BK269" s="212">
        <f>ROUND(I269*H269,2)</f>
        <v>0</v>
      </c>
      <c r="BL269" s="17" t="s">
        <v>107</v>
      </c>
      <c r="BM269" s="211" t="s">
        <v>702</v>
      </c>
    </row>
    <row r="270" spans="1:65" s="12" customFormat="1">
      <c r="B270" s="217"/>
      <c r="C270" s="218"/>
      <c r="D270" s="213" t="s">
        <v>205</v>
      </c>
      <c r="E270" s="219" t="s">
        <v>1</v>
      </c>
      <c r="F270" s="220" t="s">
        <v>703</v>
      </c>
      <c r="G270" s="218"/>
      <c r="H270" s="221">
        <v>46</v>
      </c>
      <c r="I270" s="222"/>
      <c r="J270" s="218"/>
      <c r="K270" s="218"/>
      <c r="L270" s="223"/>
      <c r="M270" s="224"/>
      <c r="N270" s="225"/>
      <c r="O270" s="225"/>
      <c r="P270" s="225"/>
      <c r="Q270" s="225"/>
      <c r="R270" s="225"/>
      <c r="S270" s="225"/>
      <c r="T270" s="226"/>
      <c r="AT270" s="227" t="s">
        <v>205</v>
      </c>
      <c r="AU270" s="227" t="s">
        <v>92</v>
      </c>
      <c r="AV270" s="12" t="s">
        <v>92</v>
      </c>
      <c r="AW270" s="12" t="s">
        <v>38</v>
      </c>
      <c r="AX270" s="12" t="s">
        <v>84</v>
      </c>
      <c r="AY270" s="227" t="s">
        <v>151</v>
      </c>
    </row>
    <row r="271" spans="1:65" s="13" customFormat="1">
      <c r="B271" s="228"/>
      <c r="C271" s="229"/>
      <c r="D271" s="213" t="s">
        <v>205</v>
      </c>
      <c r="E271" s="230" t="s">
        <v>1</v>
      </c>
      <c r="F271" s="231" t="s">
        <v>209</v>
      </c>
      <c r="G271" s="229"/>
      <c r="H271" s="232">
        <v>46</v>
      </c>
      <c r="I271" s="233"/>
      <c r="J271" s="229"/>
      <c r="K271" s="229"/>
      <c r="L271" s="234"/>
      <c r="M271" s="235"/>
      <c r="N271" s="236"/>
      <c r="O271" s="236"/>
      <c r="P271" s="236"/>
      <c r="Q271" s="236"/>
      <c r="R271" s="236"/>
      <c r="S271" s="236"/>
      <c r="T271" s="237"/>
      <c r="AT271" s="238" t="s">
        <v>205</v>
      </c>
      <c r="AU271" s="238" t="s">
        <v>92</v>
      </c>
      <c r="AV271" s="13" t="s">
        <v>107</v>
      </c>
      <c r="AW271" s="13" t="s">
        <v>38</v>
      </c>
      <c r="AX271" s="13" t="s">
        <v>21</v>
      </c>
      <c r="AY271" s="238" t="s">
        <v>151</v>
      </c>
    </row>
    <row r="272" spans="1:65" s="2" customFormat="1" ht="21.75" customHeight="1">
      <c r="A272" s="34"/>
      <c r="B272" s="35"/>
      <c r="C272" s="200" t="s">
        <v>704</v>
      </c>
      <c r="D272" s="200" t="s">
        <v>152</v>
      </c>
      <c r="E272" s="201" t="s">
        <v>705</v>
      </c>
      <c r="F272" s="202" t="s">
        <v>706</v>
      </c>
      <c r="G272" s="203" t="s">
        <v>354</v>
      </c>
      <c r="H272" s="204">
        <v>195</v>
      </c>
      <c r="I272" s="205"/>
      <c r="J272" s="206">
        <f>ROUND(I272*H272,2)</f>
        <v>0</v>
      </c>
      <c r="K272" s="202" t="s">
        <v>156</v>
      </c>
      <c r="L272" s="39"/>
      <c r="M272" s="207" t="s">
        <v>1</v>
      </c>
      <c r="N272" s="208" t="s">
        <v>49</v>
      </c>
      <c r="O272" s="71"/>
      <c r="P272" s="209">
        <f>O272*H272</f>
        <v>0</v>
      </c>
      <c r="Q272" s="209">
        <v>4.0000000000000003E-5</v>
      </c>
      <c r="R272" s="209">
        <f>Q272*H272</f>
        <v>7.8000000000000005E-3</v>
      </c>
      <c r="S272" s="209">
        <v>0</v>
      </c>
      <c r="T272" s="210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11" t="s">
        <v>107</v>
      </c>
      <c r="AT272" s="211" t="s">
        <v>152</v>
      </c>
      <c r="AU272" s="211" t="s">
        <v>92</v>
      </c>
      <c r="AY272" s="17" t="s">
        <v>151</v>
      </c>
      <c r="BE272" s="212">
        <f>IF(N272="základní",J272,0)</f>
        <v>0</v>
      </c>
      <c r="BF272" s="212">
        <f>IF(N272="snížená",J272,0)</f>
        <v>0</v>
      </c>
      <c r="BG272" s="212">
        <f>IF(N272="zákl. přenesená",J272,0)</f>
        <v>0</v>
      </c>
      <c r="BH272" s="212">
        <f>IF(N272="sníž. přenesená",J272,0)</f>
        <v>0</v>
      </c>
      <c r="BI272" s="212">
        <f>IF(N272="nulová",J272,0)</f>
        <v>0</v>
      </c>
      <c r="BJ272" s="17" t="s">
        <v>21</v>
      </c>
      <c r="BK272" s="212">
        <f>ROUND(I272*H272,2)</f>
        <v>0</v>
      </c>
      <c r="BL272" s="17" t="s">
        <v>107</v>
      </c>
      <c r="BM272" s="211" t="s">
        <v>707</v>
      </c>
    </row>
    <row r="273" spans="1:65" s="12" customFormat="1">
      <c r="B273" s="217"/>
      <c r="C273" s="218"/>
      <c r="D273" s="213" t="s">
        <v>205</v>
      </c>
      <c r="E273" s="219" t="s">
        <v>1</v>
      </c>
      <c r="F273" s="220" t="s">
        <v>708</v>
      </c>
      <c r="G273" s="218"/>
      <c r="H273" s="221">
        <v>195</v>
      </c>
      <c r="I273" s="222"/>
      <c r="J273" s="218"/>
      <c r="K273" s="218"/>
      <c r="L273" s="223"/>
      <c r="M273" s="224"/>
      <c r="N273" s="225"/>
      <c r="O273" s="225"/>
      <c r="P273" s="225"/>
      <c r="Q273" s="225"/>
      <c r="R273" s="225"/>
      <c r="S273" s="225"/>
      <c r="T273" s="226"/>
      <c r="AT273" s="227" t="s">
        <v>205</v>
      </c>
      <c r="AU273" s="227" t="s">
        <v>92</v>
      </c>
      <c r="AV273" s="12" t="s">
        <v>92</v>
      </c>
      <c r="AW273" s="12" t="s">
        <v>38</v>
      </c>
      <c r="AX273" s="12" t="s">
        <v>84</v>
      </c>
      <c r="AY273" s="227" t="s">
        <v>151</v>
      </c>
    </row>
    <row r="274" spans="1:65" s="13" customFormat="1">
      <c r="B274" s="228"/>
      <c r="C274" s="229"/>
      <c r="D274" s="213" t="s">
        <v>205</v>
      </c>
      <c r="E274" s="230" t="s">
        <v>1</v>
      </c>
      <c r="F274" s="231" t="s">
        <v>209</v>
      </c>
      <c r="G274" s="229"/>
      <c r="H274" s="232">
        <v>195</v>
      </c>
      <c r="I274" s="233"/>
      <c r="J274" s="229"/>
      <c r="K274" s="229"/>
      <c r="L274" s="234"/>
      <c r="M274" s="235"/>
      <c r="N274" s="236"/>
      <c r="O274" s="236"/>
      <c r="P274" s="236"/>
      <c r="Q274" s="236"/>
      <c r="R274" s="236"/>
      <c r="S274" s="236"/>
      <c r="T274" s="237"/>
      <c r="AT274" s="238" t="s">
        <v>205</v>
      </c>
      <c r="AU274" s="238" t="s">
        <v>92</v>
      </c>
      <c r="AV274" s="13" t="s">
        <v>107</v>
      </c>
      <c r="AW274" s="13" t="s">
        <v>38</v>
      </c>
      <c r="AX274" s="13" t="s">
        <v>21</v>
      </c>
      <c r="AY274" s="238" t="s">
        <v>151</v>
      </c>
    </row>
    <row r="275" spans="1:65" s="2" customFormat="1" ht="21.75" customHeight="1">
      <c r="A275" s="34"/>
      <c r="B275" s="35"/>
      <c r="C275" s="200" t="s">
        <v>709</v>
      </c>
      <c r="D275" s="200" t="s">
        <v>152</v>
      </c>
      <c r="E275" s="201" t="s">
        <v>710</v>
      </c>
      <c r="F275" s="202" t="s">
        <v>711</v>
      </c>
      <c r="G275" s="203" t="s">
        <v>319</v>
      </c>
      <c r="H275" s="204">
        <v>11</v>
      </c>
      <c r="I275" s="205"/>
      <c r="J275" s="206">
        <f>ROUND(I275*H275,2)</f>
        <v>0</v>
      </c>
      <c r="K275" s="202" t="s">
        <v>156</v>
      </c>
      <c r="L275" s="39"/>
      <c r="M275" s="207" t="s">
        <v>1</v>
      </c>
      <c r="N275" s="208" t="s">
        <v>49</v>
      </c>
      <c r="O275" s="71"/>
      <c r="P275" s="209">
        <f>O275*H275</f>
        <v>0</v>
      </c>
      <c r="Q275" s="209">
        <v>8.4999999999999995E-4</v>
      </c>
      <c r="R275" s="209">
        <f>Q275*H275</f>
        <v>9.3499999999999989E-3</v>
      </c>
      <c r="S275" s="209">
        <v>0</v>
      </c>
      <c r="T275" s="210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11" t="s">
        <v>107</v>
      </c>
      <c r="AT275" s="211" t="s">
        <v>152</v>
      </c>
      <c r="AU275" s="211" t="s">
        <v>92</v>
      </c>
      <c r="AY275" s="17" t="s">
        <v>151</v>
      </c>
      <c r="BE275" s="212">
        <f>IF(N275="základní",J275,0)</f>
        <v>0</v>
      </c>
      <c r="BF275" s="212">
        <f>IF(N275="snížená",J275,0)</f>
        <v>0</v>
      </c>
      <c r="BG275" s="212">
        <f>IF(N275="zákl. přenesená",J275,0)</f>
        <v>0</v>
      </c>
      <c r="BH275" s="212">
        <f>IF(N275="sníž. přenesená",J275,0)</f>
        <v>0</v>
      </c>
      <c r="BI275" s="212">
        <f>IF(N275="nulová",J275,0)</f>
        <v>0</v>
      </c>
      <c r="BJ275" s="17" t="s">
        <v>21</v>
      </c>
      <c r="BK275" s="212">
        <f>ROUND(I275*H275,2)</f>
        <v>0</v>
      </c>
      <c r="BL275" s="17" t="s">
        <v>107</v>
      </c>
      <c r="BM275" s="211" t="s">
        <v>712</v>
      </c>
    </row>
    <row r="276" spans="1:65" s="12" customFormat="1">
      <c r="B276" s="217"/>
      <c r="C276" s="218"/>
      <c r="D276" s="213" t="s">
        <v>205</v>
      </c>
      <c r="E276" s="219" t="s">
        <v>1</v>
      </c>
      <c r="F276" s="220" t="s">
        <v>713</v>
      </c>
      <c r="G276" s="218"/>
      <c r="H276" s="221">
        <v>11</v>
      </c>
      <c r="I276" s="222"/>
      <c r="J276" s="218"/>
      <c r="K276" s="218"/>
      <c r="L276" s="223"/>
      <c r="M276" s="224"/>
      <c r="N276" s="225"/>
      <c r="O276" s="225"/>
      <c r="P276" s="225"/>
      <c r="Q276" s="225"/>
      <c r="R276" s="225"/>
      <c r="S276" s="225"/>
      <c r="T276" s="226"/>
      <c r="AT276" s="227" t="s">
        <v>205</v>
      </c>
      <c r="AU276" s="227" t="s">
        <v>92</v>
      </c>
      <c r="AV276" s="12" t="s">
        <v>92</v>
      </c>
      <c r="AW276" s="12" t="s">
        <v>38</v>
      </c>
      <c r="AX276" s="12" t="s">
        <v>84</v>
      </c>
      <c r="AY276" s="227" t="s">
        <v>151</v>
      </c>
    </row>
    <row r="277" spans="1:65" s="13" customFormat="1">
      <c r="B277" s="228"/>
      <c r="C277" s="229"/>
      <c r="D277" s="213" t="s">
        <v>205</v>
      </c>
      <c r="E277" s="230" t="s">
        <v>1</v>
      </c>
      <c r="F277" s="231" t="s">
        <v>209</v>
      </c>
      <c r="G277" s="229"/>
      <c r="H277" s="232">
        <v>11</v>
      </c>
      <c r="I277" s="233"/>
      <c r="J277" s="229"/>
      <c r="K277" s="229"/>
      <c r="L277" s="234"/>
      <c r="M277" s="235"/>
      <c r="N277" s="236"/>
      <c r="O277" s="236"/>
      <c r="P277" s="236"/>
      <c r="Q277" s="236"/>
      <c r="R277" s="236"/>
      <c r="S277" s="236"/>
      <c r="T277" s="237"/>
      <c r="AT277" s="238" t="s">
        <v>205</v>
      </c>
      <c r="AU277" s="238" t="s">
        <v>92</v>
      </c>
      <c r="AV277" s="13" t="s">
        <v>107</v>
      </c>
      <c r="AW277" s="13" t="s">
        <v>38</v>
      </c>
      <c r="AX277" s="13" t="s">
        <v>21</v>
      </c>
      <c r="AY277" s="238" t="s">
        <v>151</v>
      </c>
    </row>
    <row r="278" spans="1:65" s="2" customFormat="1" ht="16.5" customHeight="1">
      <c r="A278" s="34"/>
      <c r="B278" s="35"/>
      <c r="C278" s="200" t="s">
        <v>714</v>
      </c>
      <c r="D278" s="200" t="s">
        <v>152</v>
      </c>
      <c r="E278" s="201" t="s">
        <v>715</v>
      </c>
      <c r="F278" s="202" t="s">
        <v>716</v>
      </c>
      <c r="G278" s="203" t="s">
        <v>354</v>
      </c>
      <c r="H278" s="204">
        <v>241</v>
      </c>
      <c r="I278" s="205"/>
      <c r="J278" s="206">
        <f>ROUND(I278*H278,2)</f>
        <v>0</v>
      </c>
      <c r="K278" s="202" t="s">
        <v>156</v>
      </c>
      <c r="L278" s="39"/>
      <c r="M278" s="207" t="s">
        <v>1</v>
      </c>
      <c r="N278" s="208" t="s">
        <v>49</v>
      </c>
      <c r="O278" s="71"/>
      <c r="P278" s="209">
        <f>O278*H278</f>
        <v>0</v>
      </c>
      <c r="Q278" s="209">
        <v>0</v>
      </c>
      <c r="R278" s="209">
        <f>Q278*H278</f>
        <v>0</v>
      </c>
      <c r="S278" s="209">
        <v>0</v>
      </c>
      <c r="T278" s="210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11" t="s">
        <v>107</v>
      </c>
      <c r="AT278" s="211" t="s">
        <v>152</v>
      </c>
      <c r="AU278" s="211" t="s">
        <v>92</v>
      </c>
      <c r="AY278" s="17" t="s">
        <v>151</v>
      </c>
      <c r="BE278" s="212">
        <f>IF(N278="základní",J278,0)</f>
        <v>0</v>
      </c>
      <c r="BF278" s="212">
        <f>IF(N278="snížená",J278,0)</f>
        <v>0</v>
      </c>
      <c r="BG278" s="212">
        <f>IF(N278="zákl. přenesená",J278,0)</f>
        <v>0</v>
      </c>
      <c r="BH278" s="212">
        <f>IF(N278="sníž. přenesená",J278,0)</f>
        <v>0</v>
      </c>
      <c r="BI278" s="212">
        <f>IF(N278="nulová",J278,0)</f>
        <v>0</v>
      </c>
      <c r="BJ278" s="17" t="s">
        <v>21</v>
      </c>
      <c r="BK278" s="212">
        <f>ROUND(I278*H278,2)</f>
        <v>0</v>
      </c>
      <c r="BL278" s="17" t="s">
        <v>107</v>
      </c>
      <c r="BM278" s="211" t="s">
        <v>717</v>
      </c>
    </row>
    <row r="279" spans="1:65" s="12" customFormat="1">
      <c r="B279" s="217"/>
      <c r="C279" s="218"/>
      <c r="D279" s="213" t="s">
        <v>205</v>
      </c>
      <c r="E279" s="219" t="s">
        <v>1</v>
      </c>
      <c r="F279" s="220" t="s">
        <v>718</v>
      </c>
      <c r="G279" s="218"/>
      <c r="H279" s="221">
        <v>241</v>
      </c>
      <c r="I279" s="222"/>
      <c r="J279" s="218"/>
      <c r="K279" s="218"/>
      <c r="L279" s="223"/>
      <c r="M279" s="224"/>
      <c r="N279" s="225"/>
      <c r="O279" s="225"/>
      <c r="P279" s="225"/>
      <c r="Q279" s="225"/>
      <c r="R279" s="225"/>
      <c r="S279" s="225"/>
      <c r="T279" s="226"/>
      <c r="AT279" s="227" t="s">
        <v>205</v>
      </c>
      <c r="AU279" s="227" t="s">
        <v>92</v>
      </c>
      <c r="AV279" s="12" t="s">
        <v>92</v>
      </c>
      <c r="AW279" s="12" t="s">
        <v>38</v>
      </c>
      <c r="AX279" s="12" t="s">
        <v>84</v>
      </c>
      <c r="AY279" s="227" t="s">
        <v>151</v>
      </c>
    </row>
    <row r="280" spans="1:65" s="13" customFormat="1">
      <c r="B280" s="228"/>
      <c r="C280" s="229"/>
      <c r="D280" s="213" t="s">
        <v>205</v>
      </c>
      <c r="E280" s="230" t="s">
        <v>1</v>
      </c>
      <c r="F280" s="231" t="s">
        <v>209</v>
      </c>
      <c r="G280" s="229"/>
      <c r="H280" s="232">
        <v>241</v>
      </c>
      <c r="I280" s="233"/>
      <c r="J280" s="229"/>
      <c r="K280" s="229"/>
      <c r="L280" s="234"/>
      <c r="M280" s="235"/>
      <c r="N280" s="236"/>
      <c r="O280" s="236"/>
      <c r="P280" s="236"/>
      <c r="Q280" s="236"/>
      <c r="R280" s="236"/>
      <c r="S280" s="236"/>
      <c r="T280" s="237"/>
      <c r="AT280" s="238" t="s">
        <v>205</v>
      </c>
      <c r="AU280" s="238" t="s">
        <v>92</v>
      </c>
      <c r="AV280" s="13" t="s">
        <v>107</v>
      </c>
      <c r="AW280" s="13" t="s">
        <v>38</v>
      </c>
      <c r="AX280" s="13" t="s">
        <v>21</v>
      </c>
      <c r="AY280" s="238" t="s">
        <v>151</v>
      </c>
    </row>
    <row r="281" spans="1:65" s="2" customFormat="1" ht="16.5" customHeight="1">
      <c r="A281" s="34"/>
      <c r="B281" s="35"/>
      <c r="C281" s="200" t="s">
        <v>719</v>
      </c>
      <c r="D281" s="200" t="s">
        <v>152</v>
      </c>
      <c r="E281" s="201" t="s">
        <v>720</v>
      </c>
      <c r="F281" s="202" t="s">
        <v>721</v>
      </c>
      <c r="G281" s="203" t="s">
        <v>319</v>
      </c>
      <c r="H281" s="204">
        <v>11</v>
      </c>
      <c r="I281" s="205"/>
      <c r="J281" s="206">
        <f>ROUND(I281*H281,2)</f>
        <v>0</v>
      </c>
      <c r="K281" s="202" t="s">
        <v>156</v>
      </c>
      <c r="L281" s="39"/>
      <c r="M281" s="207" t="s">
        <v>1</v>
      </c>
      <c r="N281" s="208" t="s">
        <v>49</v>
      </c>
      <c r="O281" s="71"/>
      <c r="P281" s="209">
        <f>O281*H281</f>
        <v>0</v>
      </c>
      <c r="Q281" s="209">
        <v>1.0000000000000001E-5</v>
      </c>
      <c r="R281" s="209">
        <f>Q281*H281</f>
        <v>1.1E-4</v>
      </c>
      <c r="S281" s="209">
        <v>0</v>
      </c>
      <c r="T281" s="210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11" t="s">
        <v>107</v>
      </c>
      <c r="AT281" s="211" t="s">
        <v>152</v>
      </c>
      <c r="AU281" s="211" t="s">
        <v>92</v>
      </c>
      <c r="AY281" s="17" t="s">
        <v>151</v>
      </c>
      <c r="BE281" s="212">
        <f>IF(N281="základní",J281,0)</f>
        <v>0</v>
      </c>
      <c r="BF281" s="212">
        <f>IF(N281="snížená",J281,0)</f>
        <v>0</v>
      </c>
      <c r="BG281" s="212">
        <f>IF(N281="zákl. přenesená",J281,0)</f>
        <v>0</v>
      </c>
      <c r="BH281" s="212">
        <f>IF(N281="sníž. přenesená",J281,0)</f>
        <v>0</v>
      </c>
      <c r="BI281" s="212">
        <f>IF(N281="nulová",J281,0)</f>
        <v>0</v>
      </c>
      <c r="BJ281" s="17" t="s">
        <v>21</v>
      </c>
      <c r="BK281" s="212">
        <f>ROUND(I281*H281,2)</f>
        <v>0</v>
      </c>
      <c r="BL281" s="17" t="s">
        <v>107</v>
      </c>
      <c r="BM281" s="211" t="s">
        <v>722</v>
      </c>
    </row>
    <row r="282" spans="1:65" s="2" customFormat="1" ht="21.75" customHeight="1">
      <c r="A282" s="34"/>
      <c r="B282" s="35"/>
      <c r="C282" s="200" t="s">
        <v>723</v>
      </c>
      <c r="D282" s="200" t="s">
        <v>152</v>
      </c>
      <c r="E282" s="201" t="s">
        <v>724</v>
      </c>
      <c r="F282" s="202" t="s">
        <v>725</v>
      </c>
      <c r="G282" s="203" t="s">
        <v>354</v>
      </c>
      <c r="H282" s="204">
        <v>520</v>
      </c>
      <c r="I282" s="205"/>
      <c r="J282" s="206">
        <f>ROUND(I282*H282,2)</f>
        <v>0</v>
      </c>
      <c r="K282" s="202" t="s">
        <v>196</v>
      </c>
      <c r="L282" s="39"/>
      <c r="M282" s="207" t="s">
        <v>1</v>
      </c>
      <c r="N282" s="208" t="s">
        <v>49</v>
      </c>
      <c r="O282" s="71"/>
      <c r="P282" s="209">
        <f>O282*H282</f>
        <v>0</v>
      </c>
      <c r="Q282" s="209">
        <v>7.1900000000000006E-2</v>
      </c>
      <c r="R282" s="209">
        <f>Q282*H282</f>
        <v>37.388000000000005</v>
      </c>
      <c r="S282" s="209">
        <v>0</v>
      </c>
      <c r="T282" s="210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11" t="s">
        <v>107</v>
      </c>
      <c r="AT282" s="211" t="s">
        <v>152</v>
      </c>
      <c r="AU282" s="211" t="s">
        <v>92</v>
      </c>
      <c r="AY282" s="17" t="s">
        <v>151</v>
      </c>
      <c r="BE282" s="212">
        <f>IF(N282="základní",J282,0)</f>
        <v>0</v>
      </c>
      <c r="BF282" s="212">
        <f>IF(N282="snížená",J282,0)</f>
        <v>0</v>
      </c>
      <c r="BG282" s="212">
        <f>IF(N282="zákl. přenesená",J282,0)</f>
        <v>0</v>
      </c>
      <c r="BH282" s="212">
        <f>IF(N282="sníž. přenesená",J282,0)</f>
        <v>0</v>
      </c>
      <c r="BI282" s="212">
        <f>IF(N282="nulová",J282,0)</f>
        <v>0</v>
      </c>
      <c r="BJ282" s="17" t="s">
        <v>21</v>
      </c>
      <c r="BK282" s="212">
        <f>ROUND(I282*H282,2)</f>
        <v>0</v>
      </c>
      <c r="BL282" s="17" t="s">
        <v>107</v>
      </c>
      <c r="BM282" s="211" t="s">
        <v>726</v>
      </c>
    </row>
    <row r="283" spans="1:65" s="2" customFormat="1" ht="19.2">
      <c r="A283" s="34"/>
      <c r="B283" s="35"/>
      <c r="C283" s="36"/>
      <c r="D283" s="213" t="s">
        <v>159</v>
      </c>
      <c r="E283" s="36"/>
      <c r="F283" s="214" t="s">
        <v>727</v>
      </c>
      <c r="G283" s="36"/>
      <c r="H283" s="36"/>
      <c r="I283" s="122"/>
      <c r="J283" s="36"/>
      <c r="K283" s="36"/>
      <c r="L283" s="39"/>
      <c r="M283" s="215"/>
      <c r="N283" s="216"/>
      <c r="O283" s="71"/>
      <c r="P283" s="71"/>
      <c r="Q283" s="71"/>
      <c r="R283" s="71"/>
      <c r="S283" s="71"/>
      <c r="T283" s="72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159</v>
      </c>
      <c r="AU283" s="17" t="s">
        <v>92</v>
      </c>
    </row>
    <row r="284" spans="1:65" s="12" customFormat="1">
      <c r="B284" s="217"/>
      <c r="C284" s="218"/>
      <c r="D284" s="213" t="s">
        <v>205</v>
      </c>
      <c r="E284" s="219" t="s">
        <v>1</v>
      </c>
      <c r="F284" s="220" t="s">
        <v>728</v>
      </c>
      <c r="G284" s="218"/>
      <c r="H284" s="221">
        <v>520</v>
      </c>
      <c r="I284" s="222"/>
      <c r="J284" s="218"/>
      <c r="K284" s="218"/>
      <c r="L284" s="223"/>
      <c r="M284" s="224"/>
      <c r="N284" s="225"/>
      <c r="O284" s="225"/>
      <c r="P284" s="225"/>
      <c r="Q284" s="225"/>
      <c r="R284" s="225"/>
      <c r="S284" s="225"/>
      <c r="T284" s="226"/>
      <c r="AT284" s="227" t="s">
        <v>205</v>
      </c>
      <c r="AU284" s="227" t="s">
        <v>92</v>
      </c>
      <c r="AV284" s="12" t="s">
        <v>92</v>
      </c>
      <c r="AW284" s="12" t="s">
        <v>38</v>
      </c>
      <c r="AX284" s="12" t="s">
        <v>84</v>
      </c>
      <c r="AY284" s="227" t="s">
        <v>151</v>
      </c>
    </row>
    <row r="285" spans="1:65" s="13" customFormat="1">
      <c r="B285" s="228"/>
      <c r="C285" s="229"/>
      <c r="D285" s="213" t="s">
        <v>205</v>
      </c>
      <c r="E285" s="230" t="s">
        <v>1</v>
      </c>
      <c r="F285" s="231" t="s">
        <v>209</v>
      </c>
      <c r="G285" s="229"/>
      <c r="H285" s="232">
        <v>520</v>
      </c>
      <c r="I285" s="233"/>
      <c r="J285" s="229"/>
      <c r="K285" s="229"/>
      <c r="L285" s="234"/>
      <c r="M285" s="235"/>
      <c r="N285" s="236"/>
      <c r="O285" s="236"/>
      <c r="P285" s="236"/>
      <c r="Q285" s="236"/>
      <c r="R285" s="236"/>
      <c r="S285" s="236"/>
      <c r="T285" s="237"/>
      <c r="AT285" s="238" t="s">
        <v>205</v>
      </c>
      <c r="AU285" s="238" t="s">
        <v>92</v>
      </c>
      <c r="AV285" s="13" t="s">
        <v>107</v>
      </c>
      <c r="AW285" s="13" t="s">
        <v>38</v>
      </c>
      <c r="AX285" s="13" t="s">
        <v>21</v>
      </c>
      <c r="AY285" s="238" t="s">
        <v>151</v>
      </c>
    </row>
    <row r="286" spans="1:65" s="2" customFormat="1" ht="21.75" customHeight="1">
      <c r="A286" s="34"/>
      <c r="B286" s="35"/>
      <c r="C286" s="200" t="s">
        <v>729</v>
      </c>
      <c r="D286" s="200" t="s">
        <v>152</v>
      </c>
      <c r="E286" s="201" t="s">
        <v>730</v>
      </c>
      <c r="F286" s="202" t="s">
        <v>731</v>
      </c>
      <c r="G286" s="203" t="s">
        <v>354</v>
      </c>
      <c r="H286" s="204">
        <v>520</v>
      </c>
      <c r="I286" s="205"/>
      <c r="J286" s="206">
        <f>ROUND(I286*H286,2)</f>
        <v>0</v>
      </c>
      <c r="K286" s="202" t="s">
        <v>196</v>
      </c>
      <c r="L286" s="39"/>
      <c r="M286" s="207" t="s">
        <v>1</v>
      </c>
      <c r="N286" s="208" t="s">
        <v>49</v>
      </c>
      <c r="O286" s="71"/>
      <c r="P286" s="209">
        <f>O286*H286</f>
        <v>0</v>
      </c>
      <c r="Q286" s="209">
        <v>8.9779999999999999E-2</v>
      </c>
      <c r="R286" s="209">
        <f>Q286*H286</f>
        <v>46.685600000000001</v>
      </c>
      <c r="S286" s="209">
        <v>0</v>
      </c>
      <c r="T286" s="210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11" t="s">
        <v>107</v>
      </c>
      <c r="AT286" s="211" t="s">
        <v>152</v>
      </c>
      <c r="AU286" s="211" t="s">
        <v>92</v>
      </c>
      <c r="AY286" s="17" t="s">
        <v>151</v>
      </c>
      <c r="BE286" s="212">
        <f>IF(N286="základní",J286,0)</f>
        <v>0</v>
      </c>
      <c r="BF286" s="212">
        <f>IF(N286="snížená",J286,0)</f>
        <v>0</v>
      </c>
      <c r="BG286" s="212">
        <f>IF(N286="zákl. přenesená",J286,0)</f>
        <v>0</v>
      </c>
      <c r="BH286" s="212">
        <f>IF(N286="sníž. přenesená",J286,0)</f>
        <v>0</v>
      </c>
      <c r="BI286" s="212">
        <f>IF(N286="nulová",J286,0)</f>
        <v>0</v>
      </c>
      <c r="BJ286" s="17" t="s">
        <v>21</v>
      </c>
      <c r="BK286" s="212">
        <f>ROUND(I286*H286,2)</f>
        <v>0</v>
      </c>
      <c r="BL286" s="17" t="s">
        <v>107</v>
      </c>
      <c r="BM286" s="211" t="s">
        <v>732</v>
      </c>
    </row>
    <row r="287" spans="1:65" s="12" customFormat="1">
      <c r="B287" s="217"/>
      <c r="C287" s="218"/>
      <c r="D287" s="213" t="s">
        <v>205</v>
      </c>
      <c r="E287" s="219" t="s">
        <v>1</v>
      </c>
      <c r="F287" s="220" t="s">
        <v>728</v>
      </c>
      <c r="G287" s="218"/>
      <c r="H287" s="221">
        <v>520</v>
      </c>
      <c r="I287" s="222"/>
      <c r="J287" s="218"/>
      <c r="K287" s="218"/>
      <c r="L287" s="223"/>
      <c r="M287" s="224"/>
      <c r="N287" s="225"/>
      <c r="O287" s="225"/>
      <c r="P287" s="225"/>
      <c r="Q287" s="225"/>
      <c r="R287" s="225"/>
      <c r="S287" s="225"/>
      <c r="T287" s="226"/>
      <c r="AT287" s="227" t="s">
        <v>205</v>
      </c>
      <c r="AU287" s="227" t="s">
        <v>92</v>
      </c>
      <c r="AV287" s="12" t="s">
        <v>92</v>
      </c>
      <c r="AW287" s="12" t="s">
        <v>38</v>
      </c>
      <c r="AX287" s="12" t="s">
        <v>84</v>
      </c>
      <c r="AY287" s="227" t="s">
        <v>151</v>
      </c>
    </row>
    <row r="288" spans="1:65" s="13" customFormat="1">
      <c r="B288" s="228"/>
      <c r="C288" s="229"/>
      <c r="D288" s="213" t="s">
        <v>205</v>
      </c>
      <c r="E288" s="230" t="s">
        <v>1</v>
      </c>
      <c r="F288" s="231" t="s">
        <v>209</v>
      </c>
      <c r="G288" s="229"/>
      <c r="H288" s="232">
        <v>520</v>
      </c>
      <c r="I288" s="233"/>
      <c r="J288" s="229"/>
      <c r="K288" s="229"/>
      <c r="L288" s="234"/>
      <c r="M288" s="235"/>
      <c r="N288" s="236"/>
      <c r="O288" s="236"/>
      <c r="P288" s="236"/>
      <c r="Q288" s="236"/>
      <c r="R288" s="236"/>
      <c r="S288" s="236"/>
      <c r="T288" s="237"/>
      <c r="AT288" s="238" t="s">
        <v>205</v>
      </c>
      <c r="AU288" s="238" t="s">
        <v>92</v>
      </c>
      <c r="AV288" s="13" t="s">
        <v>107</v>
      </c>
      <c r="AW288" s="13" t="s">
        <v>38</v>
      </c>
      <c r="AX288" s="13" t="s">
        <v>21</v>
      </c>
      <c r="AY288" s="238" t="s">
        <v>151</v>
      </c>
    </row>
    <row r="289" spans="1:65" s="2" customFormat="1" ht="16.5" customHeight="1">
      <c r="A289" s="34"/>
      <c r="B289" s="35"/>
      <c r="C289" s="265" t="s">
        <v>733</v>
      </c>
      <c r="D289" s="265" t="s">
        <v>532</v>
      </c>
      <c r="E289" s="266" t="s">
        <v>734</v>
      </c>
      <c r="F289" s="267" t="s">
        <v>735</v>
      </c>
      <c r="G289" s="268" t="s">
        <v>394</v>
      </c>
      <c r="H289" s="269">
        <v>25.21</v>
      </c>
      <c r="I289" s="270"/>
      <c r="J289" s="271">
        <f>ROUND(I289*H289,2)</f>
        <v>0</v>
      </c>
      <c r="K289" s="267" t="s">
        <v>156</v>
      </c>
      <c r="L289" s="272"/>
      <c r="M289" s="273" t="s">
        <v>1</v>
      </c>
      <c r="N289" s="274" t="s">
        <v>49</v>
      </c>
      <c r="O289" s="71"/>
      <c r="P289" s="209">
        <f>O289*H289</f>
        <v>0</v>
      </c>
      <c r="Q289" s="209">
        <v>1</v>
      </c>
      <c r="R289" s="209">
        <f>Q289*H289</f>
        <v>25.21</v>
      </c>
      <c r="S289" s="209">
        <v>0</v>
      </c>
      <c r="T289" s="210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11" t="s">
        <v>119</v>
      </c>
      <c r="AT289" s="211" t="s">
        <v>532</v>
      </c>
      <c r="AU289" s="211" t="s">
        <v>92</v>
      </c>
      <c r="AY289" s="17" t="s">
        <v>151</v>
      </c>
      <c r="BE289" s="212">
        <f>IF(N289="základní",J289,0)</f>
        <v>0</v>
      </c>
      <c r="BF289" s="212">
        <f>IF(N289="snížená",J289,0)</f>
        <v>0</v>
      </c>
      <c r="BG289" s="212">
        <f>IF(N289="zákl. přenesená",J289,0)</f>
        <v>0</v>
      </c>
      <c r="BH289" s="212">
        <f>IF(N289="sníž. přenesená",J289,0)</f>
        <v>0</v>
      </c>
      <c r="BI289" s="212">
        <f>IF(N289="nulová",J289,0)</f>
        <v>0</v>
      </c>
      <c r="BJ289" s="17" t="s">
        <v>21</v>
      </c>
      <c r="BK289" s="212">
        <f>ROUND(I289*H289,2)</f>
        <v>0</v>
      </c>
      <c r="BL289" s="17" t="s">
        <v>107</v>
      </c>
      <c r="BM289" s="211" t="s">
        <v>736</v>
      </c>
    </row>
    <row r="290" spans="1:65" s="2" customFormat="1" ht="19.2">
      <c r="A290" s="34"/>
      <c r="B290" s="35"/>
      <c r="C290" s="36"/>
      <c r="D290" s="213" t="s">
        <v>159</v>
      </c>
      <c r="E290" s="36"/>
      <c r="F290" s="214" t="s">
        <v>737</v>
      </c>
      <c r="G290" s="36"/>
      <c r="H290" s="36"/>
      <c r="I290" s="122"/>
      <c r="J290" s="36"/>
      <c r="K290" s="36"/>
      <c r="L290" s="39"/>
      <c r="M290" s="215"/>
      <c r="N290" s="216"/>
      <c r="O290" s="71"/>
      <c r="P290" s="71"/>
      <c r="Q290" s="71"/>
      <c r="R290" s="71"/>
      <c r="S290" s="71"/>
      <c r="T290" s="72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7" t="s">
        <v>159</v>
      </c>
      <c r="AU290" s="17" t="s">
        <v>92</v>
      </c>
    </row>
    <row r="291" spans="1:65" s="12" customFormat="1">
      <c r="B291" s="217"/>
      <c r="C291" s="218"/>
      <c r="D291" s="213" t="s">
        <v>205</v>
      </c>
      <c r="E291" s="219" t="s">
        <v>1</v>
      </c>
      <c r="F291" s="220" t="s">
        <v>738</v>
      </c>
      <c r="G291" s="218"/>
      <c r="H291" s="221">
        <v>25.21</v>
      </c>
      <c r="I291" s="222"/>
      <c r="J291" s="218"/>
      <c r="K291" s="218"/>
      <c r="L291" s="223"/>
      <c r="M291" s="224"/>
      <c r="N291" s="225"/>
      <c r="O291" s="225"/>
      <c r="P291" s="225"/>
      <c r="Q291" s="225"/>
      <c r="R291" s="225"/>
      <c r="S291" s="225"/>
      <c r="T291" s="226"/>
      <c r="AT291" s="227" t="s">
        <v>205</v>
      </c>
      <c r="AU291" s="227" t="s">
        <v>92</v>
      </c>
      <c r="AV291" s="12" t="s">
        <v>92</v>
      </c>
      <c r="AW291" s="12" t="s">
        <v>38</v>
      </c>
      <c r="AX291" s="12" t="s">
        <v>84</v>
      </c>
      <c r="AY291" s="227" t="s">
        <v>151</v>
      </c>
    </row>
    <row r="292" spans="1:65" s="13" customFormat="1">
      <c r="B292" s="228"/>
      <c r="C292" s="229"/>
      <c r="D292" s="213" t="s">
        <v>205</v>
      </c>
      <c r="E292" s="230" t="s">
        <v>1</v>
      </c>
      <c r="F292" s="231" t="s">
        <v>209</v>
      </c>
      <c r="G292" s="229"/>
      <c r="H292" s="232">
        <v>25.21</v>
      </c>
      <c r="I292" s="233"/>
      <c r="J292" s="229"/>
      <c r="K292" s="229"/>
      <c r="L292" s="234"/>
      <c r="M292" s="235"/>
      <c r="N292" s="236"/>
      <c r="O292" s="236"/>
      <c r="P292" s="236"/>
      <c r="Q292" s="236"/>
      <c r="R292" s="236"/>
      <c r="S292" s="236"/>
      <c r="T292" s="237"/>
      <c r="AT292" s="238" t="s">
        <v>205</v>
      </c>
      <c r="AU292" s="238" t="s">
        <v>92</v>
      </c>
      <c r="AV292" s="13" t="s">
        <v>107</v>
      </c>
      <c r="AW292" s="13" t="s">
        <v>38</v>
      </c>
      <c r="AX292" s="13" t="s">
        <v>21</v>
      </c>
      <c r="AY292" s="238" t="s">
        <v>151</v>
      </c>
    </row>
    <row r="293" spans="1:65" s="2" customFormat="1" ht="33" customHeight="1">
      <c r="A293" s="34"/>
      <c r="B293" s="35"/>
      <c r="C293" s="200" t="s">
        <v>739</v>
      </c>
      <c r="D293" s="200" t="s">
        <v>152</v>
      </c>
      <c r="E293" s="201" t="s">
        <v>740</v>
      </c>
      <c r="F293" s="202" t="s">
        <v>741</v>
      </c>
      <c r="G293" s="203" t="s">
        <v>354</v>
      </c>
      <c r="H293" s="204">
        <v>212</v>
      </c>
      <c r="I293" s="205"/>
      <c r="J293" s="206">
        <f>ROUND(I293*H293,2)</f>
        <v>0</v>
      </c>
      <c r="K293" s="202" t="s">
        <v>196</v>
      </c>
      <c r="L293" s="39"/>
      <c r="M293" s="207" t="s">
        <v>1</v>
      </c>
      <c r="N293" s="208" t="s">
        <v>49</v>
      </c>
      <c r="O293" s="71"/>
      <c r="P293" s="209">
        <f>O293*H293</f>
        <v>0</v>
      </c>
      <c r="Q293" s="209">
        <v>0.1295</v>
      </c>
      <c r="R293" s="209">
        <f>Q293*H293</f>
        <v>27.454000000000001</v>
      </c>
      <c r="S293" s="209">
        <v>0</v>
      </c>
      <c r="T293" s="210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11" t="s">
        <v>107</v>
      </c>
      <c r="AT293" s="211" t="s">
        <v>152</v>
      </c>
      <c r="AU293" s="211" t="s">
        <v>92</v>
      </c>
      <c r="AY293" s="17" t="s">
        <v>151</v>
      </c>
      <c r="BE293" s="212">
        <f>IF(N293="základní",J293,0)</f>
        <v>0</v>
      </c>
      <c r="BF293" s="212">
        <f>IF(N293="snížená",J293,0)</f>
        <v>0</v>
      </c>
      <c r="BG293" s="212">
        <f>IF(N293="zákl. přenesená",J293,0)</f>
        <v>0</v>
      </c>
      <c r="BH293" s="212">
        <f>IF(N293="sníž. přenesená",J293,0)</f>
        <v>0</v>
      </c>
      <c r="BI293" s="212">
        <f>IF(N293="nulová",J293,0)</f>
        <v>0</v>
      </c>
      <c r="BJ293" s="17" t="s">
        <v>21</v>
      </c>
      <c r="BK293" s="212">
        <f>ROUND(I293*H293,2)</f>
        <v>0</v>
      </c>
      <c r="BL293" s="17" t="s">
        <v>107</v>
      </c>
      <c r="BM293" s="211" t="s">
        <v>742</v>
      </c>
    </row>
    <row r="294" spans="1:65" s="2" customFormat="1" ht="16.5" customHeight="1">
      <c r="A294" s="34"/>
      <c r="B294" s="35"/>
      <c r="C294" s="265" t="s">
        <v>743</v>
      </c>
      <c r="D294" s="265" t="s">
        <v>532</v>
      </c>
      <c r="E294" s="266" t="s">
        <v>744</v>
      </c>
      <c r="F294" s="267" t="s">
        <v>745</v>
      </c>
      <c r="G294" s="268" t="s">
        <v>354</v>
      </c>
      <c r="H294" s="269">
        <v>212</v>
      </c>
      <c r="I294" s="270"/>
      <c r="J294" s="271">
        <f>ROUND(I294*H294,2)</f>
        <v>0</v>
      </c>
      <c r="K294" s="267" t="s">
        <v>156</v>
      </c>
      <c r="L294" s="272"/>
      <c r="M294" s="273" t="s">
        <v>1</v>
      </c>
      <c r="N294" s="274" t="s">
        <v>49</v>
      </c>
      <c r="O294" s="71"/>
      <c r="P294" s="209">
        <f>O294*H294</f>
        <v>0</v>
      </c>
      <c r="Q294" s="209">
        <v>5.8000000000000003E-2</v>
      </c>
      <c r="R294" s="209">
        <f>Q294*H294</f>
        <v>12.296000000000001</v>
      </c>
      <c r="S294" s="209">
        <v>0</v>
      </c>
      <c r="T294" s="210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211" t="s">
        <v>119</v>
      </c>
      <c r="AT294" s="211" t="s">
        <v>532</v>
      </c>
      <c r="AU294" s="211" t="s">
        <v>92</v>
      </c>
      <c r="AY294" s="17" t="s">
        <v>151</v>
      </c>
      <c r="BE294" s="212">
        <f>IF(N294="základní",J294,0)</f>
        <v>0</v>
      </c>
      <c r="BF294" s="212">
        <f>IF(N294="snížená",J294,0)</f>
        <v>0</v>
      </c>
      <c r="BG294" s="212">
        <f>IF(N294="zákl. přenesená",J294,0)</f>
        <v>0</v>
      </c>
      <c r="BH294" s="212">
        <f>IF(N294="sníž. přenesená",J294,0)</f>
        <v>0</v>
      </c>
      <c r="BI294" s="212">
        <f>IF(N294="nulová",J294,0)</f>
        <v>0</v>
      </c>
      <c r="BJ294" s="17" t="s">
        <v>21</v>
      </c>
      <c r="BK294" s="212">
        <f>ROUND(I294*H294,2)</f>
        <v>0</v>
      </c>
      <c r="BL294" s="17" t="s">
        <v>107</v>
      </c>
      <c r="BM294" s="211" t="s">
        <v>746</v>
      </c>
    </row>
    <row r="295" spans="1:65" s="2" customFormat="1" ht="21.75" customHeight="1">
      <c r="A295" s="34"/>
      <c r="B295" s="35"/>
      <c r="C295" s="200" t="s">
        <v>747</v>
      </c>
      <c r="D295" s="200" t="s">
        <v>152</v>
      </c>
      <c r="E295" s="201" t="s">
        <v>748</v>
      </c>
      <c r="F295" s="202" t="s">
        <v>749</v>
      </c>
      <c r="G295" s="203" t="s">
        <v>319</v>
      </c>
      <c r="H295" s="204">
        <v>475</v>
      </c>
      <c r="I295" s="205"/>
      <c r="J295" s="206">
        <f>ROUND(I295*H295,2)</f>
        <v>0</v>
      </c>
      <c r="K295" s="202" t="s">
        <v>156</v>
      </c>
      <c r="L295" s="39"/>
      <c r="M295" s="207" t="s">
        <v>1</v>
      </c>
      <c r="N295" s="208" t="s">
        <v>49</v>
      </c>
      <c r="O295" s="71"/>
      <c r="P295" s="209">
        <f>O295*H295</f>
        <v>0</v>
      </c>
      <c r="Q295" s="209">
        <v>4.6999999999999999E-4</v>
      </c>
      <c r="R295" s="209">
        <f>Q295*H295</f>
        <v>0.22325</v>
      </c>
      <c r="S295" s="209">
        <v>0</v>
      </c>
      <c r="T295" s="210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11" t="s">
        <v>107</v>
      </c>
      <c r="AT295" s="211" t="s">
        <v>152</v>
      </c>
      <c r="AU295" s="211" t="s">
        <v>92</v>
      </c>
      <c r="AY295" s="17" t="s">
        <v>151</v>
      </c>
      <c r="BE295" s="212">
        <f>IF(N295="základní",J295,0)</f>
        <v>0</v>
      </c>
      <c r="BF295" s="212">
        <f>IF(N295="snížená",J295,0)</f>
        <v>0</v>
      </c>
      <c r="BG295" s="212">
        <f>IF(N295="zákl. přenesená",J295,0)</f>
        <v>0</v>
      </c>
      <c r="BH295" s="212">
        <f>IF(N295="sníž. přenesená",J295,0)</f>
        <v>0</v>
      </c>
      <c r="BI295" s="212">
        <f>IF(N295="nulová",J295,0)</f>
        <v>0</v>
      </c>
      <c r="BJ295" s="17" t="s">
        <v>21</v>
      </c>
      <c r="BK295" s="212">
        <f>ROUND(I295*H295,2)</f>
        <v>0</v>
      </c>
      <c r="BL295" s="17" t="s">
        <v>107</v>
      </c>
      <c r="BM295" s="211" t="s">
        <v>750</v>
      </c>
    </row>
    <row r="296" spans="1:65" s="2" customFormat="1" ht="21.75" customHeight="1">
      <c r="A296" s="34"/>
      <c r="B296" s="35"/>
      <c r="C296" s="200" t="s">
        <v>751</v>
      </c>
      <c r="D296" s="200" t="s">
        <v>152</v>
      </c>
      <c r="E296" s="201" t="s">
        <v>752</v>
      </c>
      <c r="F296" s="202" t="s">
        <v>753</v>
      </c>
      <c r="G296" s="203" t="s">
        <v>354</v>
      </c>
      <c r="H296" s="204">
        <v>520</v>
      </c>
      <c r="I296" s="205"/>
      <c r="J296" s="206">
        <f>ROUND(I296*H296,2)</f>
        <v>0</v>
      </c>
      <c r="K296" s="202" t="s">
        <v>196</v>
      </c>
      <c r="L296" s="39"/>
      <c r="M296" s="207" t="s">
        <v>1</v>
      </c>
      <c r="N296" s="208" t="s">
        <v>49</v>
      </c>
      <c r="O296" s="71"/>
      <c r="P296" s="209">
        <f>O296*H296</f>
        <v>0</v>
      </c>
      <c r="Q296" s="209">
        <v>0.16849</v>
      </c>
      <c r="R296" s="209">
        <f>Q296*H296</f>
        <v>87.614800000000002</v>
      </c>
      <c r="S296" s="209">
        <v>0</v>
      </c>
      <c r="T296" s="210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211" t="s">
        <v>107</v>
      </c>
      <c r="AT296" s="211" t="s">
        <v>152</v>
      </c>
      <c r="AU296" s="211" t="s">
        <v>92</v>
      </c>
      <c r="AY296" s="17" t="s">
        <v>151</v>
      </c>
      <c r="BE296" s="212">
        <f>IF(N296="základní",J296,0)</f>
        <v>0</v>
      </c>
      <c r="BF296" s="212">
        <f>IF(N296="snížená",J296,0)</f>
        <v>0</v>
      </c>
      <c r="BG296" s="212">
        <f>IF(N296="zákl. přenesená",J296,0)</f>
        <v>0</v>
      </c>
      <c r="BH296" s="212">
        <f>IF(N296="sníž. přenesená",J296,0)</f>
        <v>0</v>
      </c>
      <c r="BI296" s="212">
        <f>IF(N296="nulová",J296,0)</f>
        <v>0</v>
      </c>
      <c r="BJ296" s="17" t="s">
        <v>21</v>
      </c>
      <c r="BK296" s="212">
        <f>ROUND(I296*H296,2)</f>
        <v>0</v>
      </c>
      <c r="BL296" s="17" t="s">
        <v>107</v>
      </c>
      <c r="BM296" s="211" t="s">
        <v>754</v>
      </c>
    </row>
    <row r="297" spans="1:65" s="12" customFormat="1">
      <c r="B297" s="217"/>
      <c r="C297" s="218"/>
      <c r="D297" s="213" t="s">
        <v>205</v>
      </c>
      <c r="E297" s="219" t="s">
        <v>1</v>
      </c>
      <c r="F297" s="220" t="s">
        <v>755</v>
      </c>
      <c r="G297" s="218"/>
      <c r="H297" s="221">
        <v>435.5</v>
      </c>
      <c r="I297" s="222"/>
      <c r="J297" s="218"/>
      <c r="K297" s="218"/>
      <c r="L297" s="223"/>
      <c r="M297" s="224"/>
      <c r="N297" s="225"/>
      <c r="O297" s="225"/>
      <c r="P297" s="225"/>
      <c r="Q297" s="225"/>
      <c r="R297" s="225"/>
      <c r="S297" s="225"/>
      <c r="T297" s="226"/>
      <c r="AT297" s="227" t="s">
        <v>205</v>
      </c>
      <c r="AU297" s="227" t="s">
        <v>92</v>
      </c>
      <c r="AV297" s="12" t="s">
        <v>92</v>
      </c>
      <c r="AW297" s="12" t="s">
        <v>38</v>
      </c>
      <c r="AX297" s="12" t="s">
        <v>84</v>
      </c>
      <c r="AY297" s="227" t="s">
        <v>151</v>
      </c>
    </row>
    <row r="298" spans="1:65" s="12" customFormat="1">
      <c r="B298" s="217"/>
      <c r="C298" s="218"/>
      <c r="D298" s="213" t="s">
        <v>205</v>
      </c>
      <c r="E298" s="219" t="s">
        <v>1</v>
      </c>
      <c r="F298" s="220" t="s">
        <v>756</v>
      </c>
      <c r="G298" s="218"/>
      <c r="H298" s="221">
        <v>84.5</v>
      </c>
      <c r="I298" s="222"/>
      <c r="J298" s="218"/>
      <c r="K298" s="218"/>
      <c r="L298" s="223"/>
      <c r="M298" s="224"/>
      <c r="N298" s="225"/>
      <c r="O298" s="225"/>
      <c r="P298" s="225"/>
      <c r="Q298" s="225"/>
      <c r="R298" s="225"/>
      <c r="S298" s="225"/>
      <c r="T298" s="226"/>
      <c r="AT298" s="227" t="s">
        <v>205</v>
      </c>
      <c r="AU298" s="227" t="s">
        <v>92</v>
      </c>
      <c r="AV298" s="12" t="s">
        <v>92</v>
      </c>
      <c r="AW298" s="12" t="s">
        <v>38</v>
      </c>
      <c r="AX298" s="12" t="s">
        <v>84</v>
      </c>
      <c r="AY298" s="227" t="s">
        <v>151</v>
      </c>
    </row>
    <row r="299" spans="1:65" s="13" customFormat="1">
      <c r="B299" s="228"/>
      <c r="C299" s="229"/>
      <c r="D299" s="213" t="s">
        <v>205</v>
      </c>
      <c r="E299" s="230" t="s">
        <v>1</v>
      </c>
      <c r="F299" s="231" t="s">
        <v>209</v>
      </c>
      <c r="G299" s="229"/>
      <c r="H299" s="232">
        <v>520</v>
      </c>
      <c r="I299" s="233"/>
      <c r="J299" s="229"/>
      <c r="K299" s="229"/>
      <c r="L299" s="234"/>
      <c r="M299" s="235"/>
      <c r="N299" s="236"/>
      <c r="O299" s="236"/>
      <c r="P299" s="236"/>
      <c r="Q299" s="236"/>
      <c r="R299" s="236"/>
      <c r="S299" s="236"/>
      <c r="T299" s="237"/>
      <c r="AT299" s="238" t="s">
        <v>205</v>
      </c>
      <c r="AU299" s="238" t="s">
        <v>92</v>
      </c>
      <c r="AV299" s="13" t="s">
        <v>107</v>
      </c>
      <c r="AW299" s="13" t="s">
        <v>38</v>
      </c>
      <c r="AX299" s="13" t="s">
        <v>21</v>
      </c>
      <c r="AY299" s="238" t="s">
        <v>151</v>
      </c>
    </row>
    <row r="300" spans="1:65" s="2" customFormat="1" ht="16.5" customHeight="1">
      <c r="A300" s="34"/>
      <c r="B300" s="35"/>
      <c r="C300" s="265" t="s">
        <v>757</v>
      </c>
      <c r="D300" s="265" t="s">
        <v>532</v>
      </c>
      <c r="E300" s="266" t="s">
        <v>758</v>
      </c>
      <c r="F300" s="267" t="s">
        <v>759</v>
      </c>
      <c r="G300" s="268" t="s">
        <v>354</v>
      </c>
      <c r="H300" s="269">
        <v>84.5</v>
      </c>
      <c r="I300" s="270"/>
      <c r="J300" s="271">
        <f>ROUND(I300*H300,2)</f>
        <v>0</v>
      </c>
      <c r="K300" s="267" t="s">
        <v>156</v>
      </c>
      <c r="L300" s="272"/>
      <c r="M300" s="273" t="s">
        <v>1</v>
      </c>
      <c r="N300" s="274" t="s">
        <v>49</v>
      </c>
      <c r="O300" s="71"/>
      <c r="P300" s="209">
        <f>O300*H300</f>
        <v>0</v>
      </c>
      <c r="Q300" s="209">
        <v>0.125</v>
      </c>
      <c r="R300" s="209">
        <f>Q300*H300</f>
        <v>10.5625</v>
      </c>
      <c r="S300" s="209">
        <v>0</v>
      </c>
      <c r="T300" s="210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11" t="s">
        <v>119</v>
      </c>
      <c r="AT300" s="211" t="s">
        <v>532</v>
      </c>
      <c r="AU300" s="211" t="s">
        <v>92</v>
      </c>
      <c r="AY300" s="17" t="s">
        <v>151</v>
      </c>
      <c r="BE300" s="212">
        <f>IF(N300="základní",J300,0)</f>
        <v>0</v>
      </c>
      <c r="BF300" s="212">
        <f>IF(N300="snížená",J300,0)</f>
        <v>0</v>
      </c>
      <c r="BG300" s="212">
        <f>IF(N300="zákl. přenesená",J300,0)</f>
        <v>0</v>
      </c>
      <c r="BH300" s="212">
        <f>IF(N300="sníž. přenesená",J300,0)</f>
        <v>0</v>
      </c>
      <c r="BI300" s="212">
        <f>IF(N300="nulová",J300,0)</f>
        <v>0</v>
      </c>
      <c r="BJ300" s="17" t="s">
        <v>21</v>
      </c>
      <c r="BK300" s="212">
        <f>ROUND(I300*H300,2)</f>
        <v>0</v>
      </c>
      <c r="BL300" s="17" t="s">
        <v>107</v>
      </c>
      <c r="BM300" s="211" t="s">
        <v>760</v>
      </c>
    </row>
    <row r="301" spans="1:65" s="2" customFormat="1" ht="16.5" customHeight="1">
      <c r="A301" s="34"/>
      <c r="B301" s="35"/>
      <c r="C301" s="265" t="s">
        <v>761</v>
      </c>
      <c r="D301" s="265" t="s">
        <v>532</v>
      </c>
      <c r="E301" s="266" t="s">
        <v>762</v>
      </c>
      <c r="F301" s="267" t="s">
        <v>763</v>
      </c>
      <c r="G301" s="268" t="s">
        <v>354</v>
      </c>
      <c r="H301" s="269">
        <v>420.5</v>
      </c>
      <c r="I301" s="270"/>
      <c r="J301" s="271">
        <f>ROUND(I301*H301,2)</f>
        <v>0</v>
      </c>
      <c r="K301" s="267" t="s">
        <v>156</v>
      </c>
      <c r="L301" s="272"/>
      <c r="M301" s="273" t="s">
        <v>1</v>
      </c>
      <c r="N301" s="274" t="s">
        <v>49</v>
      </c>
      <c r="O301" s="71"/>
      <c r="P301" s="209">
        <f>O301*H301</f>
        <v>0</v>
      </c>
      <c r="Q301" s="209">
        <v>0.125</v>
      </c>
      <c r="R301" s="209">
        <f>Q301*H301</f>
        <v>52.5625</v>
      </c>
      <c r="S301" s="209">
        <v>0</v>
      </c>
      <c r="T301" s="210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211" t="s">
        <v>119</v>
      </c>
      <c r="AT301" s="211" t="s">
        <v>532</v>
      </c>
      <c r="AU301" s="211" t="s">
        <v>92</v>
      </c>
      <c r="AY301" s="17" t="s">
        <v>151</v>
      </c>
      <c r="BE301" s="212">
        <f>IF(N301="základní",J301,0)</f>
        <v>0</v>
      </c>
      <c r="BF301" s="212">
        <f>IF(N301="snížená",J301,0)</f>
        <v>0</v>
      </c>
      <c r="BG301" s="212">
        <f>IF(N301="zákl. přenesená",J301,0)</f>
        <v>0</v>
      </c>
      <c r="BH301" s="212">
        <f>IF(N301="sníž. přenesená",J301,0)</f>
        <v>0</v>
      </c>
      <c r="BI301" s="212">
        <f>IF(N301="nulová",J301,0)</f>
        <v>0</v>
      </c>
      <c r="BJ301" s="17" t="s">
        <v>21</v>
      </c>
      <c r="BK301" s="212">
        <f>ROUND(I301*H301,2)</f>
        <v>0</v>
      </c>
      <c r="BL301" s="17" t="s">
        <v>107</v>
      </c>
      <c r="BM301" s="211" t="s">
        <v>764</v>
      </c>
    </row>
    <row r="302" spans="1:65" s="12" customFormat="1">
      <c r="B302" s="217"/>
      <c r="C302" s="218"/>
      <c r="D302" s="213" t="s">
        <v>205</v>
      </c>
      <c r="E302" s="219" t="s">
        <v>1</v>
      </c>
      <c r="F302" s="220" t="s">
        <v>765</v>
      </c>
      <c r="G302" s="218"/>
      <c r="H302" s="221">
        <v>435.5</v>
      </c>
      <c r="I302" s="222"/>
      <c r="J302" s="218"/>
      <c r="K302" s="218"/>
      <c r="L302" s="223"/>
      <c r="M302" s="224"/>
      <c r="N302" s="225"/>
      <c r="O302" s="225"/>
      <c r="P302" s="225"/>
      <c r="Q302" s="225"/>
      <c r="R302" s="225"/>
      <c r="S302" s="225"/>
      <c r="T302" s="226"/>
      <c r="AT302" s="227" t="s">
        <v>205</v>
      </c>
      <c r="AU302" s="227" t="s">
        <v>92</v>
      </c>
      <c r="AV302" s="12" t="s">
        <v>92</v>
      </c>
      <c r="AW302" s="12" t="s">
        <v>38</v>
      </c>
      <c r="AX302" s="12" t="s">
        <v>84</v>
      </c>
      <c r="AY302" s="227" t="s">
        <v>151</v>
      </c>
    </row>
    <row r="303" spans="1:65" s="12" customFormat="1">
      <c r="B303" s="217"/>
      <c r="C303" s="218"/>
      <c r="D303" s="213" t="s">
        <v>205</v>
      </c>
      <c r="E303" s="219" t="s">
        <v>1</v>
      </c>
      <c r="F303" s="220" t="s">
        <v>766</v>
      </c>
      <c r="G303" s="218"/>
      <c r="H303" s="221">
        <v>-15</v>
      </c>
      <c r="I303" s="222"/>
      <c r="J303" s="218"/>
      <c r="K303" s="218"/>
      <c r="L303" s="223"/>
      <c r="M303" s="224"/>
      <c r="N303" s="225"/>
      <c r="O303" s="225"/>
      <c r="P303" s="225"/>
      <c r="Q303" s="225"/>
      <c r="R303" s="225"/>
      <c r="S303" s="225"/>
      <c r="T303" s="226"/>
      <c r="AT303" s="227" t="s">
        <v>205</v>
      </c>
      <c r="AU303" s="227" t="s">
        <v>92</v>
      </c>
      <c r="AV303" s="12" t="s">
        <v>92</v>
      </c>
      <c r="AW303" s="12" t="s">
        <v>38</v>
      </c>
      <c r="AX303" s="12" t="s">
        <v>84</v>
      </c>
      <c r="AY303" s="227" t="s">
        <v>151</v>
      </c>
    </row>
    <row r="304" spans="1:65" s="13" customFormat="1">
      <c r="B304" s="228"/>
      <c r="C304" s="229"/>
      <c r="D304" s="213" t="s">
        <v>205</v>
      </c>
      <c r="E304" s="230" t="s">
        <v>1</v>
      </c>
      <c r="F304" s="231" t="s">
        <v>209</v>
      </c>
      <c r="G304" s="229"/>
      <c r="H304" s="232">
        <v>420.5</v>
      </c>
      <c r="I304" s="233"/>
      <c r="J304" s="229"/>
      <c r="K304" s="229"/>
      <c r="L304" s="234"/>
      <c r="M304" s="235"/>
      <c r="N304" s="236"/>
      <c r="O304" s="236"/>
      <c r="P304" s="236"/>
      <c r="Q304" s="236"/>
      <c r="R304" s="236"/>
      <c r="S304" s="236"/>
      <c r="T304" s="237"/>
      <c r="AT304" s="238" t="s">
        <v>205</v>
      </c>
      <c r="AU304" s="238" t="s">
        <v>92</v>
      </c>
      <c r="AV304" s="13" t="s">
        <v>107</v>
      </c>
      <c r="AW304" s="13" t="s">
        <v>38</v>
      </c>
      <c r="AX304" s="13" t="s">
        <v>21</v>
      </c>
      <c r="AY304" s="238" t="s">
        <v>151</v>
      </c>
    </row>
    <row r="305" spans="1:65" s="2" customFormat="1" ht="21.75" customHeight="1">
      <c r="A305" s="34"/>
      <c r="B305" s="35"/>
      <c r="C305" s="200" t="s">
        <v>767</v>
      </c>
      <c r="D305" s="200" t="s">
        <v>152</v>
      </c>
      <c r="E305" s="201" t="s">
        <v>768</v>
      </c>
      <c r="F305" s="202" t="s">
        <v>769</v>
      </c>
      <c r="G305" s="203" t="s">
        <v>354</v>
      </c>
      <c r="H305" s="204">
        <v>4</v>
      </c>
      <c r="I305" s="205"/>
      <c r="J305" s="206">
        <f>ROUND(I305*H305,2)</f>
        <v>0</v>
      </c>
      <c r="K305" s="202" t="s">
        <v>156</v>
      </c>
      <c r="L305" s="39"/>
      <c r="M305" s="207" t="s">
        <v>1</v>
      </c>
      <c r="N305" s="208" t="s">
        <v>49</v>
      </c>
      <c r="O305" s="71"/>
      <c r="P305" s="209">
        <f>O305*H305</f>
        <v>0</v>
      </c>
      <c r="Q305" s="209">
        <v>0.51915</v>
      </c>
      <c r="R305" s="209">
        <f>Q305*H305</f>
        <v>2.0766</v>
      </c>
      <c r="S305" s="209">
        <v>0</v>
      </c>
      <c r="T305" s="210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11" t="s">
        <v>107</v>
      </c>
      <c r="AT305" s="211" t="s">
        <v>152</v>
      </c>
      <c r="AU305" s="211" t="s">
        <v>92</v>
      </c>
      <c r="AY305" s="17" t="s">
        <v>151</v>
      </c>
      <c r="BE305" s="212">
        <f>IF(N305="základní",J305,0)</f>
        <v>0</v>
      </c>
      <c r="BF305" s="212">
        <f>IF(N305="snížená",J305,0)</f>
        <v>0</v>
      </c>
      <c r="BG305" s="212">
        <f>IF(N305="zákl. přenesená",J305,0)</f>
        <v>0</v>
      </c>
      <c r="BH305" s="212">
        <f>IF(N305="sníž. přenesená",J305,0)</f>
        <v>0</v>
      </c>
      <c r="BI305" s="212">
        <f>IF(N305="nulová",J305,0)</f>
        <v>0</v>
      </c>
      <c r="BJ305" s="17" t="s">
        <v>21</v>
      </c>
      <c r="BK305" s="212">
        <f>ROUND(I305*H305,2)</f>
        <v>0</v>
      </c>
      <c r="BL305" s="17" t="s">
        <v>107</v>
      </c>
      <c r="BM305" s="211" t="s">
        <v>770</v>
      </c>
    </row>
    <row r="306" spans="1:65" s="2" customFormat="1" ht="16.5" customHeight="1">
      <c r="A306" s="34"/>
      <c r="B306" s="35"/>
      <c r="C306" s="200" t="s">
        <v>771</v>
      </c>
      <c r="D306" s="200" t="s">
        <v>152</v>
      </c>
      <c r="E306" s="201" t="s">
        <v>772</v>
      </c>
      <c r="F306" s="202" t="s">
        <v>773</v>
      </c>
      <c r="G306" s="203" t="s">
        <v>354</v>
      </c>
      <c r="H306" s="204">
        <v>15</v>
      </c>
      <c r="I306" s="205"/>
      <c r="J306" s="206">
        <f>ROUND(I306*H306,2)</f>
        <v>0</v>
      </c>
      <c r="K306" s="202" t="s">
        <v>156</v>
      </c>
      <c r="L306" s="39"/>
      <c r="M306" s="207" t="s">
        <v>1</v>
      </c>
      <c r="N306" s="208" t="s">
        <v>49</v>
      </c>
      <c r="O306" s="71"/>
      <c r="P306" s="209">
        <f>O306*H306</f>
        <v>0</v>
      </c>
      <c r="Q306" s="209">
        <v>0</v>
      </c>
      <c r="R306" s="209">
        <f>Q306*H306</f>
        <v>0</v>
      </c>
      <c r="S306" s="209">
        <v>0</v>
      </c>
      <c r="T306" s="210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11" t="s">
        <v>107</v>
      </c>
      <c r="AT306" s="211" t="s">
        <v>152</v>
      </c>
      <c r="AU306" s="211" t="s">
        <v>92</v>
      </c>
      <c r="AY306" s="17" t="s">
        <v>151</v>
      </c>
      <c r="BE306" s="212">
        <f>IF(N306="základní",J306,0)</f>
        <v>0</v>
      </c>
      <c r="BF306" s="212">
        <f>IF(N306="snížená",J306,0)</f>
        <v>0</v>
      </c>
      <c r="BG306" s="212">
        <f>IF(N306="zákl. přenesená",J306,0)</f>
        <v>0</v>
      </c>
      <c r="BH306" s="212">
        <f>IF(N306="sníž. přenesená",J306,0)</f>
        <v>0</v>
      </c>
      <c r="BI306" s="212">
        <f>IF(N306="nulová",J306,0)</f>
        <v>0</v>
      </c>
      <c r="BJ306" s="17" t="s">
        <v>21</v>
      </c>
      <c r="BK306" s="212">
        <f>ROUND(I306*H306,2)</f>
        <v>0</v>
      </c>
      <c r="BL306" s="17" t="s">
        <v>107</v>
      </c>
      <c r="BM306" s="211" t="s">
        <v>774</v>
      </c>
    </row>
    <row r="307" spans="1:65" s="2" customFormat="1" ht="16.5" customHeight="1">
      <c r="A307" s="34"/>
      <c r="B307" s="35"/>
      <c r="C307" s="200" t="s">
        <v>775</v>
      </c>
      <c r="D307" s="200" t="s">
        <v>152</v>
      </c>
      <c r="E307" s="201" t="s">
        <v>776</v>
      </c>
      <c r="F307" s="202" t="s">
        <v>777</v>
      </c>
      <c r="G307" s="203" t="s">
        <v>354</v>
      </c>
      <c r="H307" s="204">
        <v>13.5</v>
      </c>
      <c r="I307" s="205"/>
      <c r="J307" s="206">
        <f>ROUND(I307*H307,2)</f>
        <v>0</v>
      </c>
      <c r="K307" s="202" t="s">
        <v>196</v>
      </c>
      <c r="L307" s="39"/>
      <c r="M307" s="207" t="s">
        <v>1</v>
      </c>
      <c r="N307" s="208" t="s">
        <v>49</v>
      </c>
      <c r="O307" s="71"/>
      <c r="P307" s="209">
        <f>O307*H307</f>
        <v>0</v>
      </c>
      <c r="Q307" s="209">
        <v>0</v>
      </c>
      <c r="R307" s="209">
        <f>Q307*H307</f>
        <v>0</v>
      </c>
      <c r="S307" s="209">
        <v>0</v>
      </c>
      <c r="T307" s="210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11" t="s">
        <v>107</v>
      </c>
      <c r="AT307" s="211" t="s">
        <v>152</v>
      </c>
      <c r="AU307" s="211" t="s">
        <v>92</v>
      </c>
      <c r="AY307" s="17" t="s">
        <v>151</v>
      </c>
      <c r="BE307" s="212">
        <f>IF(N307="základní",J307,0)</f>
        <v>0</v>
      </c>
      <c r="BF307" s="212">
        <f>IF(N307="snížená",J307,0)</f>
        <v>0</v>
      </c>
      <c r="BG307" s="212">
        <f>IF(N307="zákl. přenesená",J307,0)</f>
        <v>0</v>
      </c>
      <c r="BH307" s="212">
        <f>IF(N307="sníž. přenesená",J307,0)</f>
        <v>0</v>
      </c>
      <c r="BI307" s="212">
        <f>IF(N307="nulová",J307,0)</f>
        <v>0</v>
      </c>
      <c r="BJ307" s="17" t="s">
        <v>21</v>
      </c>
      <c r="BK307" s="212">
        <f>ROUND(I307*H307,2)</f>
        <v>0</v>
      </c>
      <c r="BL307" s="17" t="s">
        <v>107</v>
      </c>
      <c r="BM307" s="211" t="s">
        <v>778</v>
      </c>
    </row>
    <row r="308" spans="1:65" s="12" customFormat="1">
      <c r="B308" s="217"/>
      <c r="C308" s="218"/>
      <c r="D308" s="213" t="s">
        <v>205</v>
      </c>
      <c r="E308" s="219" t="s">
        <v>1</v>
      </c>
      <c r="F308" s="220" t="s">
        <v>779</v>
      </c>
      <c r="G308" s="218"/>
      <c r="H308" s="221">
        <v>13.5</v>
      </c>
      <c r="I308" s="222"/>
      <c r="J308" s="218"/>
      <c r="K308" s="218"/>
      <c r="L308" s="223"/>
      <c r="M308" s="224"/>
      <c r="N308" s="225"/>
      <c r="O308" s="225"/>
      <c r="P308" s="225"/>
      <c r="Q308" s="225"/>
      <c r="R308" s="225"/>
      <c r="S308" s="225"/>
      <c r="T308" s="226"/>
      <c r="AT308" s="227" t="s">
        <v>205</v>
      </c>
      <c r="AU308" s="227" t="s">
        <v>92</v>
      </c>
      <c r="AV308" s="12" t="s">
        <v>92</v>
      </c>
      <c r="AW308" s="12" t="s">
        <v>38</v>
      </c>
      <c r="AX308" s="12" t="s">
        <v>84</v>
      </c>
      <c r="AY308" s="227" t="s">
        <v>151</v>
      </c>
    </row>
    <row r="309" spans="1:65" s="13" customFormat="1">
      <c r="B309" s="228"/>
      <c r="C309" s="229"/>
      <c r="D309" s="213" t="s">
        <v>205</v>
      </c>
      <c r="E309" s="230" t="s">
        <v>1</v>
      </c>
      <c r="F309" s="231" t="s">
        <v>209</v>
      </c>
      <c r="G309" s="229"/>
      <c r="H309" s="232">
        <v>13.5</v>
      </c>
      <c r="I309" s="233"/>
      <c r="J309" s="229"/>
      <c r="K309" s="229"/>
      <c r="L309" s="234"/>
      <c r="M309" s="235"/>
      <c r="N309" s="236"/>
      <c r="O309" s="236"/>
      <c r="P309" s="236"/>
      <c r="Q309" s="236"/>
      <c r="R309" s="236"/>
      <c r="S309" s="236"/>
      <c r="T309" s="237"/>
      <c r="AT309" s="238" t="s">
        <v>205</v>
      </c>
      <c r="AU309" s="238" t="s">
        <v>92</v>
      </c>
      <c r="AV309" s="13" t="s">
        <v>107</v>
      </c>
      <c r="AW309" s="13" t="s">
        <v>38</v>
      </c>
      <c r="AX309" s="13" t="s">
        <v>21</v>
      </c>
      <c r="AY309" s="238" t="s">
        <v>151</v>
      </c>
    </row>
    <row r="310" spans="1:65" s="11" customFormat="1" ht="22.8" customHeight="1">
      <c r="B310" s="186"/>
      <c r="C310" s="187"/>
      <c r="D310" s="188" t="s">
        <v>83</v>
      </c>
      <c r="E310" s="249" t="s">
        <v>485</v>
      </c>
      <c r="F310" s="249" t="s">
        <v>486</v>
      </c>
      <c r="G310" s="187"/>
      <c r="H310" s="187"/>
      <c r="I310" s="190"/>
      <c r="J310" s="250">
        <f>BK310</f>
        <v>0</v>
      </c>
      <c r="K310" s="187"/>
      <c r="L310" s="192"/>
      <c r="M310" s="193"/>
      <c r="N310" s="194"/>
      <c r="O310" s="194"/>
      <c r="P310" s="195">
        <f>P311</f>
        <v>0</v>
      </c>
      <c r="Q310" s="194"/>
      <c r="R310" s="195">
        <f>R311</f>
        <v>0</v>
      </c>
      <c r="S310" s="194"/>
      <c r="T310" s="196">
        <f>T311</f>
        <v>0</v>
      </c>
      <c r="AR310" s="197" t="s">
        <v>21</v>
      </c>
      <c r="AT310" s="198" t="s">
        <v>83</v>
      </c>
      <c r="AU310" s="198" t="s">
        <v>21</v>
      </c>
      <c r="AY310" s="197" t="s">
        <v>151</v>
      </c>
      <c r="BK310" s="199">
        <f>BK311</f>
        <v>0</v>
      </c>
    </row>
    <row r="311" spans="1:65" s="2" customFormat="1" ht="21.75" customHeight="1">
      <c r="A311" s="34"/>
      <c r="B311" s="35"/>
      <c r="C311" s="200" t="s">
        <v>780</v>
      </c>
      <c r="D311" s="200" t="s">
        <v>152</v>
      </c>
      <c r="E311" s="201" t="s">
        <v>487</v>
      </c>
      <c r="F311" s="202" t="s">
        <v>488</v>
      </c>
      <c r="G311" s="203" t="s">
        <v>394</v>
      </c>
      <c r="H311" s="204">
        <v>684.30399999999997</v>
      </c>
      <c r="I311" s="205"/>
      <c r="J311" s="206">
        <f>ROUND(I311*H311,2)</f>
        <v>0</v>
      </c>
      <c r="K311" s="202" t="s">
        <v>156</v>
      </c>
      <c r="L311" s="39"/>
      <c r="M311" s="261" t="s">
        <v>1</v>
      </c>
      <c r="N311" s="262" t="s">
        <v>49</v>
      </c>
      <c r="O311" s="241"/>
      <c r="P311" s="263">
        <f>O311*H311</f>
        <v>0</v>
      </c>
      <c r="Q311" s="263">
        <v>0</v>
      </c>
      <c r="R311" s="263">
        <f>Q311*H311</f>
        <v>0</v>
      </c>
      <c r="S311" s="263">
        <v>0</v>
      </c>
      <c r="T311" s="264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11" t="s">
        <v>107</v>
      </c>
      <c r="AT311" s="211" t="s">
        <v>152</v>
      </c>
      <c r="AU311" s="211" t="s">
        <v>92</v>
      </c>
      <c r="AY311" s="17" t="s">
        <v>151</v>
      </c>
      <c r="BE311" s="212">
        <f>IF(N311="základní",J311,0)</f>
        <v>0</v>
      </c>
      <c r="BF311" s="212">
        <f>IF(N311="snížená",J311,0)</f>
        <v>0</v>
      </c>
      <c r="BG311" s="212">
        <f>IF(N311="zákl. přenesená",J311,0)</f>
        <v>0</v>
      </c>
      <c r="BH311" s="212">
        <f>IF(N311="sníž. přenesená",J311,0)</f>
        <v>0</v>
      </c>
      <c r="BI311" s="212">
        <f>IF(N311="nulová",J311,0)</f>
        <v>0</v>
      </c>
      <c r="BJ311" s="17" t="s">
        <v>21</v>
      </c>
      <c r="BK311" s="212">
        <f>ROUND(I311*H311,2)</f>
        <v>0</v>
      </c>
      <c r="BL311" s="17" t="s">
        <v>107</v>
      </c>
      <c r="BM311" s="211" t="s">
        <v>781</v>
      </c>
    </row>
    <row r="312" spans="1:65" s="2" customFormat="1" ht="6.9" customHeight="1">
      <c r="A312" s="34"/>
      <c r="B312" s="54"/>
      <c r="C312" s="55"/>
      <c r="D312" s="55"/>
      <c r="E312" s="55"/>
      <c r="F312" s="55"/>
      <c r="G312" s="55"/>
      <c r="H312" s="55"/>
      <c r="I312" s="158"/>
      <c r="J312" s="55"/>
      <c r="K312" s="55"/>
      <c r="L312" s="39"/>
      <c r="M312" s="34"/>
      <c r="O312" s="34"/>
      <c r="P312" s="34"/>
      <c r="Q312" s="34"/>
      <c r="R312" s="34"/>
      <c r="S312" s="34"/>
      <c r="T312" s="34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</row>
  </sheetData>
  <sheetProtection algorithmName="SHA-512" hashValue="y6nMZ86iZVgu3AEt2Gb/3+wguwDF3tTk4Ph7gJkFeJupUPuLWOEWSVomOxXStXlUHUk22MZjP3aM9XsonPaX/A==" saltValue="tyA3Mm2qQW6HlKT9bVqbG8Wd0D68pdijYY68jBMYWOO7vQ41qoCXj4oCzNFvOXw3Yq+3yHUXSD1+AtJBIglQBg==" spinCount="100000" sheet="1" objects="1" scenarios="1" formatColumns="0" formatRows="0" autoFilter="0"/>
  <autoFilter ref="C127:K311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"/>
  <sheetViews>
    <sheetView showGridLines="0" topLeftCell="A31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115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15"/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103</v>
      </c>
    </row>
    <row r="3" spans="1:46" s="1" customFormat="1" ht="6.9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92</v>
      </c>
    </row>
    <row r="4" spans="1:46" s="1" customFormat="1" ht="24.9" customHeight="1">
      <c r="B4" s="20"/>
      <c r="D4" s="119" t="s">
        <v>125</v>
      </c>
      <c r="I4" s="115"/>
      <c r="L4" s="20"/>
      <c r="M4" s="120" t="s">
        <v>10</v>
      </c>
      <c r="AT4" s="17" t="s">
        <v>4</v>
      </c>
    </row>
    <row r="5" spans="1:46" s="1" customFormat="1" ht="6.9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3" t="str">
        <f>'Rekapitulace stavby'!K6</f>
        <v>Rekonstrukce ulice Malé Jablunkovské - 1.etapa</v>
      </c>
      <c r="F7" s="324"/>
      <c r="G7" s="324"/>
      <c r="H7" s="324"/>
      <c r="I7" s="115"/>
      <c r="L7" s="20"/>
    </row>
    <row r="8" spans="1:46" s="1" customFormat="1" ht="12" customHeight="1">
      <c r="B8" s="20"/>
      <c r="D8" s="121" t="s">
        <v>126</v>
      </c>
      <c r="I8" s="115"/>
      <c r="L8" s="20"/>
    </row>
    <row r="9" spans="1:46" s="2" customFormat="1" ht="16.5" customHeight="1">
      <c r="A9" s="34"/>
      <c r="B9" s="39"/>
      <c r="C9" s="34"/>
      <c r="D9" s="34"/>
      <c r="E9" s="323" t="s">
        <v>490</v>
      </c>
      <c r="F9" s="326"/>
      <c r="G9" s="326"/>
      <c r="H9" s="326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21" t="s">
        <v>491</v>
      </c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25" t="s">
        <v>782</v>
      </c>
      <c r="F11" s="326"/>
      <c r="G11" s="326"/>
      <c r="H11" s="326"/>
      <c r="I11" s="122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122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21" t="s">
        <v>19</v>
      </c>
      <c r="E13" s="34"/>
      <c r="F13" s="110" t="s">
        <v>1</v>
      </c>
      <c r="G13" s="34"/>
      <c r="H13" s="34"/>
      <c r="I13" s="123" t="s">
        <v>20</v>
      </c>
      <c r="J13" s="110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22</v>
      </c>
      <c r="E14" s="34"/>
      <c r="F14" s="110" t="s">
        <v>23</v>
      </c>
      <c r="G14" s="34"/>
      <c r="H14" s="34"/>
      <c r="I14" s="123" t="s">
        <v>24</v>
      </c>
      <c r="J14" s="124" t="str">
        <f>'Rekapitulace stavby'!AN8</f>
        <v>14. 1. 2020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8" customHeight="1">
      <c r="A15" s="34"/>
      <c r="B15" s="39"/>
      <c r="C15" s="34"/>
      <c r="D15" s="34"/>
      <c r="E15" s="34"/>
      <c r="F15" s="34"/>
      <c r="G15" s="34"/>
      <c r="H15" s="34"/>
      <c r="I15" s="122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21" t="s">
        <v>28</v>
      </c>
      <c r="E16" s="34"/>
      <c r="F16" s="34"/>
      <c r="G16" s="34"/>
      <c r="H16" s="34"/>
      <c r="I16" s="123" t="s">
        <v>29</v>
      </c>
      <c r="J16" s="110" t="s">
        <v>30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10" t="s">
        <v>31</v>
      </c>
      <c r="F17" s="34"/>
      <c r="G17" s="34"/>
      <c r="H17" s="34"/>
      <c r="I17" s="123" t="s">
        <v>32</v>
      </c>
      <c r="J17" s="110" t="s">
        <v>33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customHeight="1">
      <c r="A18" s="34"/>
      <c r="B18" s="39"/>
      <c r="C18" s="34"/>
      <c r="D18" s="34"/>
      <c r="E18" s="34"/>
      <c r="F18" s="34"/>
      <c r="G18" s="34"/>
      <c r="H18" s="34"/>
      <c r="I18" s="122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21" t="s">
        <v>34</v>
      </c>
      <c r="E19" s="34"/>
      <c r="F19" s="34"/>
      <c r="G19" s="34"/>
      <c r="H19" s="34"/>
      <c r="I19" s="123" t="s">
        <v>29</v>
      </c>
      <c r="J19" s="30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27" t="str">
        <f>'Rekapitulace stavby'!E14</f>
        <v>Vyplň údaj</v>
      </c>
      <c r="F20" s="328"/>
      <c r="G20" s="328"/>
      <c r="H20" s="328"/>
      <c r="I20" s="123" t="s">
        <v>32</v>
      </c>
      <c r="J20" s="30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customHeight="1">
      <c r="A21" s="34"/>
      <c r="B21" s="39"/>
      <c r="C21" s="34"/>
      <c r="D21" s="34"/>
      <c r="E21" s="34"/>
      <c r="F21" s="34"/>
      <c r="G21" s="34"/>
      <c r="H21" s="34"/>
      <c r="I21" s="122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21" t="s">
        <v>36</v>
      </c>
      <c r="E22" s="34"/>
      <c r="F22" s="34"/>
      <c r="G22" s="34"/>
      <c r="H22" s="34"/>
      <c r="I22" s="123" t="s">
        <v>29</v>
      </c>
      <c r="J22" s="110" t="s">
        <v>37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10" t="s">
        <v>39</v>
      </c>
      <c r="F23" s="34"/>
      <c r="G23" s="34"/>
      <c r="H23" s="34"/>
      <c r="I23" s="123" t="s">
        <v>32</v>
      </c>
      <c r="J23" s="110" t="s">
        <v>40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customHeight="1">
      <c r="A24" s="34"/>
      <c r="B24" s="39"/>
      <c r="C24" s="34"/>
      <c r="D24" s="34"/>
      <c r="E24" s="34"/>
      <c r="F24" s="34"/>
      <c r="G24" s="34"/>
      <c r="H24" s="34"/>
      <c r="I24" s="122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21" t="s">
        <v>41</v>
      </c>
      <c r="E25" s="34"/>
      <c r="F25" s="34"/>
      <c r="G25" s="34"/>
      <c r="H25" s="34"/>
      <c r="I25" s="123" t="s">
        <v>29</v>
      </c>
      <c r="J25" s="110" t="str">
        <f>IF('Rekapitulace stavby'!AN19="","",'Rekapitulace stavby'!AN19)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10" t="str">
        <f>IF('Rekapitulace stavby'!E20="","",'Rekapitulace stavby'!E20)</f>
        <v xml:space="preserve"> </v>
      </c>
      <c r="F26" s="34"/>
      <c r="G26" s="34"/>
      <c r="H26" s="34"/>
      <c r="I26" s="123" t="s">
        <v>32</v>
      </c>
      <c r="J26" s="110" t="str">
        <f>IF('Rekapitulace stavby'!AN20="","",'Rekapitulace stavby'!AN20)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9"/>
      <c r="C27" s="34"/>
      <c r="D27" s="34"/>
      <c r="E27" s="34"/>
      <c r="F27" s="34"/>
      <c r="G27" s="34"/>
      <c r="H27" s="34"/>
      <c r="I27" s="122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21" t="s">
        <v>43</v>
      </c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25"/>
      <c r="B29" s="126"/>
      <c r="C29" s="125"/>
      <c r="D29" s="125"/>
      <c r="E29" s="329" t="s">
        <v>1</v>
      </c>
      <c r="F29" s="329"/>
      <c r="G29" s="329"/>
      <c r="H29" s="329"/>
      <c r="I29" s="127"/>
      <c r="J29" s="125"/>
      <c r="K29" s="125"/>
      <c r="L29" s="128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pans="1:31" s="2" customFormat="1" ht="6.9" customHeight="1">
      <c r="A30" s="34"/>
      <c r="B30" s="39"/>
      <c r="C30" s="34"/>
      <c r="D30" s="34"/>
      <c r="E30" s="34"/>
      <c r="F30" s="34"/>
      <c r="G30" s="34"/>
      <c r="H30" s="34"/>
      <c r="I30" s="122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31" t="s">
        <v>44</v>
      </c>
      <c r="E32" s="34"/>
      <c r="F32" s="34"/>
      <c r="G32" s="34"/>
      <c r="H32" s="34"/>
      <c r="I32" s="122"/>
      <c r="J32" s="132">
        <f>ROUND(J125,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9"/>
      <c r="C33" s="34"/>
      <c r="D33" s="129"/>
      <c r="E33" s="129"/>
      <c r="F33" s="129"/>
      <c r="G33" s="129"/>
      <c r="H33" s="129"/>
      <c r="I33" s="130"/>
      <c r="J33" s="129"/>
      <c r="K33" s="129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34"/>
      <c r="F34" s="133" t="s">
        <v>46</v>
      </c>
      <c r="G34" s="34"/>
      <c r="H34" s="34"/>
      <c r="I34" s="134" t="s">
        <v>45</v>
      </c>
      <c r="J34" s="133" t="s">
        <v>47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35" t="s">
        <v>48</v>
      </c>
      <c r="E35" s="121" t="s">
        <v>49</v>
      </c>
      <c r="F35" s="136">
        <f>ROUND((SUM(BE125:BE150)),  2)</f>
        <v>0</v>
      </c>
      <c r="G35" s="34"/>
      <c r="H35" s="34"/>
      <c r="I35" s="137">
        <v>0.21</v>
      </c>
      <c r="J35" s="136">
        <f>ROUND(((SUM(BE125:BE150))*I35),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21" t="s">
        <v>50</v>
      </c>
      <c r="F36" s="136">
        <f>ROUND((SUM(BF125:BF150)),  2)</f>
        <v>0</v>
      </c>
      <c r="G36" s="34"/>
      <c r="H36" s="34"/>
      <c r="I36" s="137">
        <v>0.15</v>
      </c>
      <c r="J36" s="136">
        <f>ROUND(((SUM(BF125:BF150))*I36),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21" t="s">
        <v>51</v>
      </c>
      <c r="F37" s="136">
        <f>ROUND((SUM(BG125:BG150)),  2)</f>
        <v>0</v>
      </c>
      <c r="G37" s="34"/>
      <c r="H37" s="34"/>
      <c r="I37" s="137">
        <v>0.21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9"/>
      <c r="C38" s="34"/>
      <c r="D38" s="34"/>
      <c r="E38" s="121" t="s">
        <v>52</v>
      </c>
      <c r="F38" s="136">
        <f>ROUND((SUM(BH125:BH150)),  2)</f>
        <v>0</v>
      </c>
      <c r="G38" s="34"/>
      <c r="H38" s="34"/>
      <c r="I38" s="137">
        <v>0.15</v>
      </c>
      <c r="J38" s="136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9"/>
      <c r="C39" s="34"/>
      <c r="D39" s="34"/>
      <c r="E39" s="121" t="s">
        <v>53</v>
      </c>
      <c r="F39" s="136">
        <f>ROUND((SUM(BI125:BI150)),  2)</f>
        <v>0</v>
      </c>
      <c r="G39" s="34"/>
      <c r="H39" s="34"/>
      <c r="I39" s="137">
        <v>0</v>
      </c>
      <c r="J39" s="136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8"/>
      <c r="D41" s="139" t="s">
        <v>54</v>
      </c>
      <c r="E41" s="140"/>
      <c r="F41" s="140"/>
      <c r="G41" s="141" t="s">
        <v>55</v>
      </c>
      <c r="H41" s="142" t="s">
        <v>56</v>
      </c>
      <c r="I41" s="143"/>
      <c r="J41" s="144">
        <f>SUM(J32:J39)</f>
        <v>0</v>
      </c>
      <c r="K41" s="145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39"/>
      <c r="C42" s="34"/>
      <c r="D42" s="34"/>
      <c r="E42" s="34"/>
      <c r="F42" s="34"/>
      <c r="G42" s="34"/>
      <c r="H42" s="34"/>
      <c r="I42" s="122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" customHeight="1">
      <c r="B43" s="20"/>
      <c r="I43" s="115"/>
      <c r="L43" s="20"/>
    </row>
    <row r="44" spans="1:31" s="1" customFormat="1" ht="14.4" customHeight="1">
      <c r="B44" s="20"/>
      <c r="I44" s="115"/>
      <c r="L44" s="20"/>
    </row>
    <row r="45" spans="1:31" s="1" customFormat="1" ht="14.4" customHeight="1">
      <c r="B45" s="20"/>
      <c r="I45" s="115"/>
      <c r="L45" s="20"/>
    </row>
    <row r="46" spans="1:31" s="1" customFormat="1" ht="14.4" customHeight="1">
      <c r="B46" s="20"/>
      <c r="I46" s="115"/>
      <c r="L46" s="20"/>
    </row>
    <row r="47" spans="1:31" s="1" customFormat="1" ht="14.4" customHeight="1">
      <c r="B47" s="20"/>
      <c r="I47" s="115"/>
      <c r="L47" s="20"/>
    </row>
    <row r="48" spans="1:31" s="1" customFormat="1" ht="14.4" customHeight="1">
      <c r="B48" s="20"/>
      <c r="I48" s="115"/>
      <c r="L48" s="20"/>
    </row>
    <row r="49" spans="1:31" s="1" customFormat="1" ht="14.4" customHeight="1">
      <c r="B49" s="20"/>
      <c r="I49" s="115"/>
      <c r="L49" s="20"/>
    </row>
    <row r="50" spans="1:31" s="2" customFormat="1" ht="14.4" customHeight="1">
      <c r="B50" s="51"/>
      <c r="D50" s="146" t="s">
        <v>57</v>
      </c>
      <c r="E50" s="147"/>
      <c r="F50" s="147"/>
      <c r="G50" s="146" t="s">
        <v>58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4"/>
      <c r="B61" s="39"/>
      <c r="C61" s="34"/>
      <c r="D61" s="149" t="s">
        <v>59</v>
      </c>
      <c r="E61" s="150"/>
      <c r="F61" s="151" t="s">
        <v>60</v>
      </c>
      <c r="G61" s="149" t="s">
        <v>59</v>
      </c>
      <c r="H61" s="150"/>
      <c r="I61" s="152"/>
      <c r="J61" s="153" t="s">
        <v>60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4"/>
      <c r="B65" s="39"/>
      <c r="C65" s="34"/>
      <c r="D65" s="146" t="s">
        <v>61</v>
      </c>
      <c r="E65" s="154"/>
      <c r="F65" s="154"/>
      <c r="G65" s="146" t="s">
        <v>62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4"/>
      <c r="B76" s="39"/>
      <c r="C76" s="34"/>
      <c r="D76" s="149" t="s">
        <v>59</v>
      </c>
      <c r="E76" s="150"/>
      <c r="F76" s="151" t="s">
        <v>60</v>
      </c>
      <c r="G76" s="149" t="s">
        <v>59</v>
      </c>
      <c r="H76" s="150"/>
      <c r="I76" s="152"/>
      <c r="J76" s="153" t="s">
        <v>60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" customHeight="1">
      <c r="A82" s="34"/>
      <c r="B82" s="35"/>
      <c r="C82" s="23" t="s">
        <v>128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21" t="str">
        <f>E7</f>
        <v>Rekonstrukce ulice Malé Jablunkovské - 1.etapa</v>
      </c>
      <c r="F85" s="322"/>
      <c r="G85" s="322"/>
      <c r="H85" s="322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1"/>
      <c r="C86" s="29" t="s">
        <v>126</v>
      </c>
      <c r="D86" s="22"/>
      <c r="E86" s="22"/>
      <c r="F86" s="22"/>
      <c r="G86" s="22"/>
      <c r="H86" s="22"/>
      <c r="I86" s="115"/>
      <c r="J86" s="22"/>
      <c r="K86" s="22"/>
      <c r="L86" s="20"/>
    </row>
    <row r="87" spans="1:31" s="2" customFormat="1" ht="16.5" customHeight="1">
      <c r="A87" s="34"/>
      <c r="B87" s="35"/>
      <c r="C87" s="36"/>
      <c r="D87" s="36"/>
      <c r="E87" s="321" t="s">
        <v>490</v>
      </c>
      <c r="F87" s="320"/>
      <c r="G87" s="320"/>
      <c r="H87" s="320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9" t="s">
        <v>491</v>
      </c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12" t="str">
        <f>E11</f>
        <v>2.2 - Sanace pláně se souhlasem investora</v>
      </c>
      <c r="F89" s="320"/>
      <c r="G89" s="320"/>
      <c r="H89" s="320"/>
      <c r="I89" s="122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9" t="s">
        <v>22</v>
      </c>
      <c r="D91" s="36"/>
      <c r="E91" s="36"/>
      <c r="F91" s="27" t="str">
        <f>F14</f>
        <v>Třinec</v>
      </c>
      <c r="G91" s="36"/>
      <c r="H91" s="36"/>
      <c r="I91" s="123" t="s">
        <v>24</v>
      </c>
      <c r="J91" s="66" t="str">
        <f>IF(J14="","",J14)</f>
        <v>14. 1. 2020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" customHeight="1">
      <c r="A92" s="34"/>
      <c r="B92" s="35"/>
      <c r="C92" s="36"/>
      <c r="D92" s="36"/>
      <c r="E92" s="36"/>
      <c r="F92" s="36"/>
      <c r="G92" s="36"/>
      <c r="H92" s="36"/>
      <c r="I92" s="122"/>
      <c r="J92" s="36"/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5.65" customHeight="1">
      <c r="A93" s="34"/>
      <c r="B93" s="35"/>
      <c r="C93" s="29" t="s">
        <v>28</v>
      </c>
      <c r="D93" s="36"/>
      <c r="E93" s="36"/>
      <c r="F93" s="27" t="str">
        <f>E17</f>
        <v>Město Třinec</v>
      </c>
      <c r="G93" s="36"/>
      <c r="H93" s="36"/>
      <c r="I93" s="123" t="s">
        <v>36</v>
      </c>
      <c r="J93" s="32" t="str">
        <f>E23</f>
        <v>UDI MORAVA s.r.o.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5.15" customHeight="1">
      <c r="A94" s="34"/>
      <c r="B94" s="35"/>
      <c r="C94" s="29" t="s">
        <v>34</v>
      </c>
      <c r="D94" s="36"/>
      <c r="E94" s="36"/>
      <c r="F94" s="27" t="str">
        <f>IF(E20="","",E20)</f>
        <v>Vyplň údaj</v>
      </c>
      <c r="G94" s="36"/>
      <c r="H94" s="36"/>
      <c r="I94" s="123" t="s">
        <v>41</v>
      </c>
      <c r="J94" s="32" t="str">
        <f>E26</f>
        <v xml:space="preserve"> </v>
      </c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29.25" customHeight="1">
      <c r="A96" s="34"/>
      <c r="B96" s="35"/>
      <c r="C96" s="162" t="s">
        <v>129</v>
      </c>
      <c r="D96" s="163"/>
      <c r="E96" s="163"/>
      <c r="F96" s="163"/>
      <c r="G96" s="163"/>
      <c r="H96" s="163"/>
      <c r="I96" s="164"/>
      <c r="J96" s="165" t="s">
        <v>130</v>
      </c>
      <c r="K96" s="16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10.35" customHeight="1">
      <c r="A97" s="34"/>
      <c r="B97" s="35"/>
      <c r="C97" s="36"/>
      <c r="D97" s="36"/>
      <c r="E97" s="36"/>
      <c r="F97" s="36"/>
      <c r="G97" s="36"/>
      <c r="H97" s="36"/>
      <c r="I97" s="122"/>
      <c r="J97" s="36"/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47" s="2" customFormat="1" ht="22.8" customHeight="1">
      <c r="A98" s="34"/>
      <c r="B98" s="35"/>
      <c r="C98" s="166" t="s">
        <v>131</v>
      </c>
      <c r="D98" s="36"/>
      <c r="E98" s="36"/>
      <c r="F98" s="36"/>
      <c r="G98" s="36"/>
      <c r="H98" s="36"/>
      <c r="I98" s="122"/>
      <c r="J98" s="84">
        <f>J125</f>
        <v>0</v>
      </c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7" t="s">
        <v>132</v>
      </c>
    </row>
    <row r="99" spans="1:47" s="9" customFormat="1" ht="24.9" customHeight="1">
      <c r="B99" s="167"/>
      <c r="C99" s="168"/>
      <c r="D99" s="169" t="s">
        <v>309</v>
      </c>
      <c r="E99" s="170"/>
      <c r="F99" s="170"/>
      <c r="G99" s="170"/>
      <c r="H99" s="170"/>
      <c r="I99" s="171"/>
      <c r="J99" s="172">
        <f>J126</f>
        <v>0</v>
      </c>
      <c r="K99" s="168"/>
      <c r="L99" s="173"/>
    </row>
    <row r="100" spans="1:47" s="14" customFormat="1" ht="19.95" customHeight="1">
      <c r="B100" s="243"/>
      <c r="C100" s="104"/>
      <c r="D100" s="244" t="s">
        <v>310</v>
      </c>
      <c r="E100" s="245"/>
      <c r="F100" s="245"/>
      <c r="G100" s="245"/>
      <c r="H100" s="245"/>
      <c r="I100" s="246"/>
      <c r="J100" s="247">
        <f>J127</f>
        <v>0</v>
      </c>
      <c r="K100" s="104"/>
      <c r="L100" s="248"/>
    </row>
    <row r="101" spans="1:47" s="14" customFormat="1" ht="19.95" customHeight="1">
      <c r="B101" s="243"/>
      <c r="C101" s="104"/>
      <c r="D101" s="244" t="s">
        <v>495</v>
      </c>
      <c r="E101" s="245"/>
      <c r="F101" s="245"/>
      <c r="G101" s="245"/>
      <c r="H101" s="245"/>
      <c r="I101" s="246"/>
      <c r="J101" s="247">
        <f>J143</f>
        <v>0</v>
      </c>
      <c r="K101" s="104"/>
      <c r="L101" s="248"/>
    </row>
    <row r="102" spans="1:47" s="14" customFormat="1" ht="19.95" customHeight="1">
      <c r="B102" s="243"/>
      <c r="C102" s="104"/>
      <c r="D102" s="244" t="s">
        <v>311</v>
      </c>
      <c r="E102" s="245"/>
      <c r="F102" s="245"/>
      <c r="G102" s="245"/>
      <c r="H102" s="245"/>
      <c r="I102" s="246"/>
      <c r="J102" s="247">
        <f>J147</f>
        <v>0</v>
      </c>
      <c r="K102" s="104"/>
      <c r="L102" s="248"/>
    </row>
    <row r="103" spans="1:47" s="14" customFormat="1" ht="19.95" customHeight="1">
      <c r="B103" s="243"/>
      <c r="C103" s="104"/>
      <c r="D103" s="244" t="s">
        <v>313</v>
      </c>
      <c r="E103" s="245"/>
      <c r="F103" s="245"/>
      <c r="G103" s="245"/>
      <c r="H103" s="245"/>
      <c r="I103" s="246"/>
      <c r="J103" s="247">
        <f>J149</f>
        <v>0</v>
      </c>
      <c r="K103" s="104"/>
      <c r="L103" s="248"/>
    </row>
    <row r="104" spans="1:47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122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47" s="2" customFormat="1" ht="6.9" customHeight="1">
      <c r="A105" s="34"/>
      <c r="B105" s="54"/>
      <c r="C105" s="55"/>
      <c r="D105" s="55"/>
      <c r="E105" s="55"/>
      <c r="F105" s="55"/>
      <c r="G105" s="55"/>
      <c r="H105" s="55"/>
      <c r="I105" s="158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47" s="2" customFormat="1" ht="6.9" customHeight="1">
      <c r="A109" s="34"/>
      <c r="B109" s="56"/>
      <c r="C109" s="57"/>
      <c r="D109" s="57"/>
      <c r="E109" s="57"/>
      <c r="F109" s="57"/>
      <c r="G109" s="57"/>
      <c r="H109" s="57"/>
      <c r="I109" s="161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24.9" customHeight="1">
      <c r="A110" s="34"/>
      <c r="B110" s="35"/>
      <c r="C110" s="23" t="s">
        <v>136</v>
      </c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" customHeight="1">
      <c r="A111" s="34"/>
      <c r="B111" s="35"/>
      <c r="C111" s="36"/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21" t="str">
        <f>E7</f>
        <v>Rekonstrukce ulice Malé Jablunkovské - 1.etapa</v>
      </c>
      <c r="F113" s="322"/>
      <c r="G113" s="322"/>
      <c r="H113" s="322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1" customFormat="1" ht="12" customHeight="1">
      <c r="B114" s="21"/>
      <c r="C114" s="29" t="s">
        <v>126</v>
      </c>
      <c r="D114" s="22"/>
      <c r="E114" s="22"/>
      <c r="F114" s="22"/>
      <c r="G114" s="22"/>
      <c r="H114" s="22"/>
      <c r="I114" s="115"/>
      <c r="J114" s="22"/>
      <c r="K114" s="22"/>
      <c r="L114" s="20"/>
    </row>
    <row r="115" spans="1:65" s="2" customFormat="1" ht="16.5" customHeight="1">
      <c r="A115" s="34"/>
      <c r="B115" s="35"/>
      <c r="C115" s="36"/>
      <c r="D115" s="36"/>
      <c r="E115" s="321" t="s">
        <v>490</v>
      </c>
      <c r="F115" s="320"/>
      <c r="G115" s="320"/>
      <c r="H115" s="320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491</v>
      </c>
      <c r="D116" s="36"/>
      <c r="E116" s="36"/>
      <c r="F116" s="36"/>
      <c r="G116" s="36"/>
      <c r="H116" s="3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6.5" customHeight="1">
      <c r="A117" s="34"/>
      <c r="B117" s="35"/>
      <c r="C117" s="36"/>
      <c r="D117" s="36"/>
      <c r="E117" s="312" t="str">
        <f>E11</f>
        <v>2.2 - Sanace pláně se souhlasem investora</v>
      </c>
      <c r="F117" s="320"/>
      <c r="G117" s="320"/>
      <c r="H117" s="320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" customHeight="1">
      <c r="A118" s="34"/>
      <c r="B118" s="35"/>
      <c r="C118" s="36"/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>
      <c r="A119" s="34"/>
      <c r="B119" s="35"/>
      <c r="C119" s="29" t="s">
        <v>22</v>
      </c>
      <c r="D119" s="36"/>
      <c r="E119" s="36"/>
      <c r="F119" s="27" t="str">
        <f>F14</f>
        <v>Třinec</v>
      </c>
      <c r="G119" s="36"/>
      <c r="H119" s="36"/>
      <c r="I119" s="123" t="s">
        <v>24</v>
      </c>
      <c r="J119" s="66" t="str">
        <f>IF(J14="","",J14)</f>
        <v>14. 1. 2020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" customHeight="1">
      <c r="A120" s="34"/>
      <c r="B120" s="35"/>
      <c r="C120" s="36"/>
      <c r="D120" s="36"/>
      <c r="E120" s="36"/>
      <c r="F120" s="36"/>
      <c r="G120" s="36"/>
      <c r="H120" s="36"/>
      <c r="I120" s="122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25.65" customHeight="1">
      <c r="A121" s="34"/>
      <c r="B121" s="35"/>
      <c r="C121" s="29" t="s">
        <v>28</v>
      </c>
      <c r="D121" s="36"/>
      <c r="E121" s="36"/>
      <c r="F121" s="27" t="str">
        <f>E17</f>
        <v>Město Třinec</v>
      </c>
      <c r="G121" s="36"/>
      <c r="H121" s="36"/>
      <c r="I121" s="123" t="s">
        <v>36</v>
      </c>
      <c r="J121" s="32" t="str">
        <f>E23</f>
        <v>UDI MORAVA s.r.o.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5.15" customHeight="1">
      <c r="A122" s="34"/>
      <c r="B122" s="35"/>
      <c r="C122" s="29" t="s">
        <v>34</v>
      </c>
      <c r="D122" s="36"/>
      <c r="E122" s="36"/>
      <c r="F122" s="27" t="str">
        <f>IF(E20="","",E20)</f>
        <v>Vyplň údaj</v>
      </c>
      <c r="G122" s="36"/>
      <c r="H122" s="36"/>
      <c r="I122" s="123" t="s">
        <v>41</v>
      </c>
      <c r="J122" s="32" t="str">
        <f>E26</f>
        <v xml:space="preserve"> 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>
      <c r="A123" s="34"/>
      <c r="B123" s="35"/>
      <c r="C123" s="36"/>
      <c r="D123" s="36"/>
      <c r="E123" s="36"/>
      <c r="F123" s="36"/>
      <c r="G123" s="36"/>
      <c r="H123" s="36"/>
      <c r="I123" s="122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0" customFormat="1" ht="29.25" customHeight="1">
      <c r="A124" s="174"/>
      <c r="B124" s="175"/>
      <c r="C124" s="176" t="s">
        <v>137</v>
      </c>
      <c r="D124" s="177" t="s">
        <v>69</v>
      </c>
      <c r="E124" s="177" t="s">
        <v>65</v>
      </c>
      <c r="F124" s="177" t="s">
        <v>66</v>
      </c>
      <c r="G124" s="177" t="s">
        <v>138</v>
      </c>
      <c r="H124" s="177" t="s">
        <v>139</v>
      </c>
      <c r="I124" s="178" t="s">
        <v>140</v>
      </c>
      <c r="J124" s="177" t="s">
        <v>130</v>
      </c>
      <c r="K124" s="179" t="s">
        <v>141</v>
      </c>
      <c r="L124" s="180"/>
      <c r="M124" s="75" t="s">
        <v>1</v>
      </c>
      <c r="N124" s="76" t="s">
        <v>48</v>
      </c>
      <c r="O124" s="76" t="s">
        <v>142</v>
      </c>
      <c r="P124" s="76" t="s">
        <v>143</v>
      </c>
      <c r="Q124" s="76" t="s">
        <v>144</v>
      </c>
      <c r="R124" s="76" t="s">
        <v>145</v>
      </c>
      <c r="S124" s="76" t="s">
        <v>146</v>
      </c>
      <c r="T124" s="77" t="s">
        <v>147</v>
      </c>
      <c r="U124" s="174"/>
      <c r="V124" s="174"/>
      <c r="W124" s="174"/>
      <c r="X124" s="174"/>
      <c r="Y124" s="174"/>
      <c r="Z124" s="174"/>
      <c r="AA124" s="174"/>
      <c r="AB124" s="174"/>
      <c r="AC124" s="174"/>
      <c r="AD124" s="174"/>
      <c r="AE124" s="174"/>
    </row>
    <row r="125" spans="1:65" s="2" customFormat="1" ht="22.8" customHeight="1">
      <c r="A125" s="34"/>
      <c r="B125" s="35"/>
      <c r="C125" s="82" t="s">
        <v>148</v>
      </c>
      <c r="D125" s="36"/>
      <c r="E125" s="36"/>
      <c r="F125" s="36"/>
      <c r="G125" s="36"/>
      <c r="H125" s="36"/>
      <c r="I125" s="122"/>
      <c r="J125" s="181">
        <f>BK125</f>
        <v>0</v>
      </c>
      <c r="K125" s="36"/>
      <c r="L125" s="39"/>
      <c r="M125" s="78"/>
      <c r="N125" s="182"/>
      <c r="O125" s="79"/>
      <c r="P125" s="183">
        <f>P126</f>
        <v>0</v>
      </c>
      <c r="Q125" s="79"/>
      <c r="R125" s="183">
        <f>R126</f>
        <v>0.11091999999999999</v>
      </c>
      <c r="S125" s="79"/>
      <c r="T125" s="184">
        <f>T126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83</v>
      </c>
      <c r="AU125" s="17" t="s">
        <v>132</v>
      </c>
      <c r="BK125" s="185">
        <f>BK126</f>
        <v>0</v>
      </c>
    </row>
    <row r="126" spans="1:65" s="11" customFormat="1" ht="25.95" customHeight="1">
      <c r="B126" s="186"/>
      <c r="C126" s="187"/>
      <c r="D126" s="188" t="s">
        <v>83</v>
      </c>
      <c r="E126" s="189" t="s">
        <v>314</v>
      </c>
      <c r="F126" s="189" t="s">
        <v>315</v>
      </c>
      <c r="G126" s="187"/>
      <c r="H126" s="187"/>
      <c r="I126" s="190"/>
      <c r="J126" s="191">
        <f>BK126</f>
        <v>0</v>
      </c>
      <c r="K126" s="187"/>
      <c r="L126" s="192"/>
      <c r="M126" s="193"/>
      <c r="N126" s="194"/>
      <c r="O126" s="194"/>
      <c r="P126" s="195">
        <f>P127+P143+P147+P149</f>
        <v>0</v>
      </c>
      <c r="Q126" s="194"/>
      <c r="R126" s="195">
        <f>R127+R143+R147+R149</f>
        <v>0.11091999999999999</v>
      </c>
      <c r="S126" s="194"/>
      <c r="T126" s="196">
        <f>T127+T143+T147+T149</f>
        <v>0</v>
      </c>
      <c r="AR126" s="197" t="s">
        <v>21</v>
      </c>
      <c r="AT126" s="198" t="s">
        <v>83</v>
      </c>
      <c r="AU126" s="198" t="s">
        <v>84</v>
      </c>
      <c r="AY126" s="197" t="s">
        <v>151</v>
      </c>
      <c r="BK126" s="199">
        <f>BK127+BK143+BK147+BK149</f>
        <v>0</v>
      </c>
    </row>
    <row r="127" spans="1:65" s="11" customFormat="1" ht="22.8" customHeight="1">
      <c r="B127" s="186"/>
      <c r="C127" s="187"/>
      <c r="D127" s="188" t="s">
        <v>83</v>
      </c>
      <c r="E127" s="249" t="s">
        <v>21</v>
      </c>
      <c r="F127" s="249" t="s">
        <v>316</v>
      </c>
      <c r="G127" s="187"/>
      <c r="H127" s="187"/>
      <c r="I127" s="190"/>
      <c r="J127" s="250">
        <f>BK127</f>
        <v>0</v>
      </c>
      <c r="K127" s="187"/>
      <c r="L127" s="192"/>
      <c r="M127" s="193"/>
      <c r="N127" s="194"/>
      <c r="O127" s="194"/>
      <c r="P127" s="195">
        <f>SUM(P128:P142)</f>
        <v>0</v>
      </c>
      <c r="Q127" s="194"/>
      <c r="R127" s="195">
        <f>SUM(R128:R142)</f>
        <v>0</v>
      </c>
      <c r="S127" s="194"/>
      <c r="T127" s="196">
        <f>SUM(T128:T142)</f>
        <v>0</v>
      </c>
      <c r="AR127" s="197" t="s">
        <v>21</v>
      </c>
      <c r="AT127" s="198" t="s">
        <v>83</v>
      </c>
      <c r="AU127" s="198" t="s">
        <v>21</v>
      </c>
      <c r="AY127" s="197" t="s">
        <v>151</v>
      </c>
      <c r="BK127" s="199">
        <f>SUM(BK128:BK142)</f>
        <v>0</v>
      </c>
    </row>
    <row r="128" spans="1:65" s="2" customFormat="1" ht="21.75" customHeight="1">
      <c r="A128" s="34"/>
      <c r="B128" s="35"/>
      <c r="C128" s="200" t="s">
        <v>21</v>
      </c>
      <c r="D128" s="200" t="s">
        <v>152</v>
      </c>
      <c r="E128" s="201" t="s">
        <v>371</v>
      </c>
      <c r="F128" s="202" t="s">
        <v>372</v>
      </c>
      <c r="G128" s="203" t="s">
        <v>368</v>
      </c>
      <c r="H128" s="204">
        <v>94.4</v>
      </c>
      <c r="I128" s="205"/>
      <c r="J128" s="206">
        <f>ROUND(I128*H128,2)</f>
        <v>0</v>
      </c>
      <c r="K128" s="202" t="s">
        <v>156</v>
      </c>
      <c r="L128" s="39"/>
      <c r="M128" s="207" t="s">
        <v>1</v>
      </c>
      <c r="N128" s="208" t="s">
        <v>49</v>
      </c>
      <c r="O128" s="71"/>
      <c r="P128" s="209">
        <f>O128*H128</f>
        <v>0</v>
      </c>
      <c r="Q128" s="209">
        <v>0</v>
      </c>
      <c r="R128" s="209">
        <f>Q128*H128</f>
        <v>0</v>
      </c>
      <c r="S128" s="209">
        <v>0</v>
      </c>
      <c r="T128" s="21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1" t="s">
        <v>107</v>
      </c>
      <c r="AT128" s="211" t="s">
        <v>152</v>
      </c>
      <c r="AU128" s="211" t="s">
        <v>92</v>
      </c>
      <c r="AY128" s="17" t="s">
        <v>151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7" t="s">
        <v>21</v>
      </c>
      <c r="BK128" s="212">
        <f>ROUND(I128*H128,2)</f>
        <v>0</v>
      </c>
      <c r="BL128" s="17" t="s">
        <v>107</v>
      </c>
      <c r="BM128" s="211" t="s">
        <v>783</v>
      </c>
    </row>
    <row r="129" spans="1:65" s="15" customFormat="1">
      <c r="B129" s="251"/>
      <c r="C129" s="252"/>
      <c r="D129" s="213" t="s">
        <v>205</v>
      </c>
      <c r="E129" s="253" t="s">
        <v>1</v>
      </c>
      <c r="F129" s="254" t="s">
        <v>784</v>
      </c>
      <c r="G129" s="252"/>
      <c r="H129" s="253" t="s">
        <v>1</v>
      </c>
      <c r="I129" s="255"/>
      <c r="J129" s="252"/>
      <c r="K129" s="252"/>
      <c r="L129" s="256"/>
      <c r="M129" s="257"/>
      <c r="N129" s="258"/>
      <c r="O129" s="258"/>
      <c r="P129" s="258"/>
      <c r="Q129" s="258"/>
      <c r="R129" s="258"/>
      <c r="S129" s="258"/>
      <c r="T129" s="259"/>
      <c r="AT129" s="260" t="s">
        <v>205</v>
      </c>
      <c r="AU129" s="260" t="s">
        <v>92</v>
      </c>
      <c r="AV129" s="15" t="s">
        <v>21</v>
      </c>
      <c r="AW129" s="15" t="s">
        <v>38</v>
      </c>
      <c r="AX129" s="15" t="s">
        <v>84</v>
      </c>
      <c r="AY129" s="260" t="s">
        <v>151</v>
      </c>
    </row>
    <row r="130" spans="1:65" s="12" customFormat="1" ht="20.399999999999999">
      <c r="B130" s="217"/>
      <c r="C130" s="218"/>
      <c r="D130" s="213" t="s">
        <v>205</v>
      </c>
      <c r="E130" s="219" t="s">
        <v>1</v>
      </c>
      <c r="F130" s="220" t="s">
        <v>785</v>
      </c>
      <c r="G130" s="218"/>
      <c r="H130" s="221">
        <v>94.4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205</v>
      </c>
      <c r="AU130" s="227" t="s">
        <v>92</v>
      </c>
      <c r="AV130" s="12" t="s">
        <v>92</v>
      </c>
      <c r="AW130" s="12" t="s">
        <v>38</v>
      </c>
      <c r="AX130" s="12" t="s">
        <v>84</v>
      </c>
      <c r="AY130" s="227" t="s">
        <v>151</v>
      </c>
    </row>
    <row r="131" spans="1:65" s="13" customFormat="1">
      <c r="B131" s="228"/>
      <c r="C131" s="229"/>
      <c r="D131" s="213" t="s">
        <v>205</v>
      </c>
      <c r="E131" s="230" t="s">
        <v>1</v>
      </c>
      <c r="F131" s="231" t="s">
        <v>209</v>
      </c>
      <c r="G131" s="229"/>
      <c r="H131" s="232">
        <v>94.4</v>
      </c>
      <c r="I131" s="233"/>
      <c r="J131" s="229"/>
      <c r="K131" s="229"/>
      <c r="L131" s="234"/>
      <c r="M131" s="235"/>
      <c r="N131" s="236"/>
      <c r="O131" s="236"/>
      <c r="P131" s="236"/>
      <c r="Q131" s="236"/>
      <c r="R131" s="236"/>
      <c r="S131" s="236"/>
      <c r="T131" s="237"/>
      <c r="AT131" s="238" t="s">
        <v>205</v>
      </c>
      <c r="AU131" s="238" t="s">
        <v>92</v>
      </c>
      <c r="AV131" s="13" t="s">
        <v>107</v>
      </c>
      <c r="AW131" s="13" t="s">
        <v>38</v>
      </c>
      <c r="AX131" s="13" t="s">
        <v>21</v>
      </c>
      <c r="AY131" s="238" t="s">
        <v>151</v>
      </c>
    </row>
    <row r="132" spans="1:65" s="2" customFormat="1" ht="21.75" customHeight="1">
      <c r="A132" s="34"/>
      <c r="B132" s="35"/>
      <c r="C132" s="200" t="s">
        <v>92</v>
      </c>
      <c r="D132" s="200" t="s">
        <v>152</v>
      </c>
      <c r="E132" s="201" t="s">
        <v>375</v>
      </c>
      <c r="F132" s="202" t="s">
        <v>376</v>
      </c>
      <c r="G132" s="203" t="s">
        <v>368</v>
      </c>
      <c r="H132" s="204">
        <v>94.4</v>
      </c>
      <c r="I132" s="205"/>
      <c r="J132" s="206">
        <f>ROUND(I132*H132,2)</f>
        <v>0</v>
      </c>
      <c r="K132" s="202" t="s">
        <v>156</v>
      </c>
      <c r="L132" s="39"/>
      <c r="M132" s="207" t="s">
        <v>1</v>
      </c>
      <c r="N132" s="208" t="s">
        <v>49</v>
      </c>
      <c r="O132" s="71"/>
      <c r="P132" s="209">
        <f>O132*H132</f>
        <v>0</v>
      </c>
      <c r="Q132" s="209">
        <v>0</v>
      </c>
      <c r="R132" s="209">
        <f>Q132*H132</f>
        <v>0</v>
      </c>
      <c r="S132" s="209">
        <v>0</v>
      </c>
      <c r="T132" s="21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1" t="s">
        <v>107</v>
      </c>
      <c r="AT132" s="211" t="s">
        <v>152</v>
      </c>
      <c r="AU132" s="211" t="s">
        <v>92</v>
      </c>
      <c r="AY132" s="17" t="s">
        <v>151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7" t="s">
        <v>21</v>
      </c>
      <c r="BK132" s="212">
        <f>ROUND(I132*H132,2)</f>
        <v>0</v>
      </c>
      <c r="BL132" s="17" t="s">
        <v>107</v>
      </c>
      <c r="BM132" s="211" t="s">
        <v>786</v>
      </c>
    </row>
    <row r="133" spans="1:65" s="12" customFormat="1">
      <c r="B133" s="217"/>
      <c r="C133" s="218"/>
      <c r="D133" s="213" t="s">
        <v>205</v>
      </c>
      <c r="E133" s="219" t="s">
        <v>1</v>
      </c>
      <c r="F133" s="220" t="s">
        <v>787</v>
      </c>
      <c r="G133" s="218"/>
      <c r="H133" s="221">
        <v>94.4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205</v>
      </c>
      <c r="AU133" s="227" t="s">
        <v>92</v>
      </c>
      <c r="AV133" s="12" t="s">
        <v>92</v>
      </c>
      <c r="AW133" s="12" t="s">
        <v>38</v>
      </c>
      <c r="AX133" s="12" t="s">
        <v>84</v>
      </c>
      <c r="AY133" s="227" t="s">
        <v>151</v>
      </c>
    </row>
    <row r="134" spans="1:65" s="13" customFormat="1">
      <c r="B134" s="228"/>
      <c r="C134" s="229"/>
      <c r="D134" s="213" t="s">
        <v>205</v>
      </c>
      <c r="E134" s="230" t="s">
        <v>1</v>
      </c>
      <c r="F134" s="231" t="s">
        <v>209</v>
      </c>
      <c r="G134" s="229"/>
      <c r="H134" s="232">
        <v>94.4</v>
      </c>
      <c r="I134" s="233"/>
      <c r="J134" s="229"/>
      <c r="K134" s="229"/>
      <c r="L134" s="234"/>
      <c r="M134" s="235"/>
      <c r="N134" s="236"/>
      <c r="O134" s="236"/>
      <c r="P134" s="236"/>
      <c r="Q134" s="236"/>
      <c r="R134" s="236"/>
      <c r="S134" s="236"/>
      <c r="T134" s="237"/>
      <c r="AT134" s="238" t="s">
        <v>205</v>
      </c>
      <c r="AU134" s="238" t="s">
        <v>92</v>
      </c>
      <c r="AV134" s="13" t="s">
        <v>107</v>
      </c>
      <c r="AW134" s="13" t="s">
        <v>38</v>
      </c>
      <c r="AX134" s="13" t="s">
        <v>21</v>
      </c>
      <c r="AY134" s="238" t="s">
        <v>151</v>
      </c>
    </row>
    <row r="135" spans="1:65" s="2" customFormat="1" ht="21.75" customHeight="1">
      <c r="A135" s="34"/>
      <c r="B135" s="35"/>
      <c r="C135" s="200" t="s">
        <v>104</v>
      </c>
      <c r="D135" s="200" t="s">
        <v>152</v>
      </c>
      <c r="E135" s="201" t="s">
        <v>383</v>
      </c>
      <c r="F135" s="202" t="s">
        <v>384</v>
      </c>
      <c r="G135" s="203" t="s">
        <v>368</v>
      </c>
      <c r="H135" s="204">
        <v>94.4</v>
      </c>
      <c r="I135" s="205"/>
      <c r="J135" s="206">
        <f>ROUND(I135*H135,2)</f>
        <v>0</v>
      </c>
      <c r="K135" s="202" t="s">
        <v>156</v>
      </c>
      <c r="L135" s="39"/>
      <c r="M135" s="207" t="s">
        <v>1</v>
      </c>
      <c r="N135" s="208" t="s">
        <v>49</v>
      </c>
      <c r="O135" s="71"/>
      <c r="P135" s="209">
        <f>O135*H135</f>
        <v>0</v>
      </c>
      <c r="Q135" s="209">
        <v>0</v>
      </c>
      <c r="R135" s="209">
        <f>Q135*H135</f>
        <v>0</v>
      </c>
      <c r="S135" s="209">
        <v>0</v>
      </c>
      <c r="T135" s="21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1" t="s">
        <v>107</v>
      </c>
      <c r="AT135" s="211" t="s">
        <v>152</v>
      </c>
      <c r="AU135" s="211" t="s">
        <v>92</v>
      </c>
      <c r="AY135" s="17" t="s">
        <v>151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7" t="s">
        <v>21</v>
      </c>
      <c r="BK135" s="212">
        <f>ROUND(I135*H135,2)</f>
        <v>0</v>
      </c>
      <c r="BL135" s="17" t="s">
        <v>107</v>
      </c>
      <c r="BM135" s="211" t="s">
        <v>788</v>
      </c>
    </row>
    <row r="136" spans="1:65" s="2" customFormat="1" ht="21.75" customHeight="1">
      <c r="A136" s="34"/>
      <c r="B136" s="35"/>
      <c r="C136" s="200" t="s">
        <v>107</v>
      </c>
      <c r="D136" s="200" t="s">
        <v>152</v>
      </c>
      <c r="E136" s="201" t="s">
        <v>387</v>
      </c>
      <c r="F136" s="202" t="s">
        <v>388</v>
      </c>
      <c r="G136" s="203" t="s">
        <v>368</v>
      </c>
      <c r="H136" s="204">
        <v>472</v>
      </c>
      <c r="I136" s="205"/>
      <c r="J136" s="206">
        <f>ROUND(I136*H136,2)</f>
        <v>0</v>
      </c>
      <c r="K136" s="202" t="s">
        <v>156</v>
      </c>
      <c r="L136" s="39"/>
      <c r="M136" s="207" t="s">
        <v>1</v>
      </c>
      <c r="N136" s="208" t="s">
        <v>49</v>
      </c>
      <c r="O136" s="71"/>
      <c r="P136" s="209">
        <f>O136*H136</f>
        <v>0</v>
      </c>
      <c r="Q136" s="209">
        <v>0</v>
      </c>
      <c r="R136" s="209">
        <f>Q136*H136</f>
        <v>0</v>
      </c>
      <c r="S136" s="209">
        <v>0</v>
      </c>
      <c r="T136" s="21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1" t="s">
        <v>107</v>
      </c>
      <c r="AT136" s="211" t="s">
        <v>152</v>
      </c>
      <c r="AU136" s="211" t="s">
        <v>92</v>
      </c>
      <c r="AY136" s="17" t="s">
        <v>151</v>
      </c>
      <c r="BE136" s="212">
        <f>IF(N136="základní",J136,0)</f>
        <v>0</v>
      </c>
      <c r="BF136" s="212">
        <f>IF(N136="snížená",J136,0)</f>
        <v>0</v>
      </c>
      <c r="BG136" s="212">
        <f>IF(N136="zákl. přenesená",J136,0)</f>
        <v>0</v>
      </c>
      <c r="BH136" s="212">
        <f>IF(N136="sníž. přenesená",J136,0)</f>
        <v>0</v>
      </c>
      <c r="BI136" s="212">
        <f>IF(N136="nulová",J136,0)</f>
        <v>0</v>
      </c>
      <c r="BJ136" s="17" t="s">
        <v>21</v>
      </c>
      <c r="BK136" s="212">
        <f>ROUND(I136*H136,2)</f>
        <v>0</v>
      </c>
      <c r="BL136" s="17" t="s">
        <v>107</v>
      </c>
      <c r="BM136" s="211" t="s">
        <v>789</v>
      </c>
    </row>
    <row r="137" spans="1:65" s="12" customFormat="1">
      <c r="B137" s="217"/>
      <c r="C137" s="218"/>
      <c r="D137" s="213" t="s">
        <v>205</v>
      </c>
      <c r="E137" s="219" t="s">
        <v>1</v>
      </c>
      <c r="F137" s="220" t="s">
        <v>790</v>
      </c>
      <c r="G137" s="218"/>
      <c r="H137" s="221">
        <v>472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205</v>
      </c>
      <c r="AU137" s="227" t="s">
        <v>92</v>
      </c>
      <c r="AV137" s="12" t="s">
        <v>92</v>
      </c>
      <c r="AW137" s="12" t="s">
        <v>38</v>
      </c>
      <c r="AX137" s="12" t="s">
        <v>84</v>
      </c>
      <c r="AY137" s="227" t="s">
        <v>151</v>
      </c>
    </row>
    <row r="138" spans="1:65" s="13" customFormat="1">
      <c r="B138" s="228"/>
      <c r="C138" s="229"/>
      <c r="D138" s="213" t="s">
        <v>205</v>
      </c>
      <c r="E138" s="230" t="s">
        <v>1</v>
      </c>
      <c r="F138" s="231" t="s">
        <v>209</v>
      </c>
      <c r="G138" s="229"/>
      <c r="H138" s="232">
        <v>472</v>
      </c>
      <c r="I138" s="233"/>
      <c r="J138" s="229"/>
      <c r="K138" s="229"/>
      <c r="L138" s="234"/>
      <c r="M138" s="235"/>
      <c r="N138" s="236"/>
      <c r="O138" s="236"/>
      <c r="P138" s="236"/>
      <c r="Q138" s="236"/>
      <c r="R138" s="236"/>
      <c r="S138" s="236"/>
      <c r="T138" s="237"/>
      <c r="AT138" s="238" t="s">
        <v>205</v>
      </c>
      <c r="AU138" s="238" t="s">
        <v>92</v>
      </c>
      <c r="AV138" s="13" t="s">
        <v>107</v>
      </c>
      <c r="AW138" s="13" t="s">
        <v>38</v>
      </c>
      <c r="AX138" s="13" t="s">
        <v>21</v>
      </c>
      <c r="AY138" s="238" t="s">
        <v>151</v>
      </c>
    </row>
    <row r="139" spans="1:65" s="2" customFormat="1" ht="21.75" customHeight="1">
      <c r="A139" s="34"/>
      <c r="B139" s="35"/>
      <c r="C139" s="200" t="s">
        <v>110</v>
      </c>
      <c r="D139" s="200" t="s">
        <v>152</v>
      </c>
      <c r="E139" s="201" t="s">
        <v>392</v>
      </c>
      <c r="F139" s="202" t="s">
        <v>791</v>
      </c>
      <c r="G139" s="203" t="s">
        <v>394</v>
      </c>
      <c r="H139" s="204">
        <v>155.76</v>
      </c>
      <c r="I139" s="205"/>
      <c r="J139" s="206">
        <f>ROUND(I139*H139,2)</f>
        <v>0</v>
      </c>
      <c r="K139" s="202" t="s">
        <v>156</v>
      </c>
      <c r="L139" s="39"/>
      <c r="M139" s="207" t="s">
        <v>1</v>
      </c>
      <c r="N139" s="208" t="s">
        <v>49</v>
      </c>
      <c r="O139" s="71"/>
      <c r="P139" s="209">
        <f>O139*H139</f>
        <v>0</v>
      </c>
      <c r="Q139" s="209">
        <v>0</v>
      </c>
      <c r="R139" s="209">
        <f>Q139*H139</f>
        <v>0</v>
      </c>
      <c r="S139" s="209">
        <v>0</v>
      </c>
      <c r="T139" s="21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1" t="s">
        <v>107</v>
      </c>
      <c r="AT139" s="211" t="s">
        <v>152</v>
      </c>
      <c r="AU139" s="211" t="s">
        <v>92</v>
      </c>
      <c r="AY139" s="17" t="s">
        <v>151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7" t="s">
        <v>21</v>
      </c>
      <c r="BK139" s="212">
        <f>ROUND(I139*H139,2)</f>
        <v>0</v>
      </c>
      <c r="BL139" s="17" t="s">
        <v>107</v>
      </c>
      <c r="BM139" s="211" t="s">
        <v>792</v>
      </c>
    </row>
    <row r="140" spans="1:65" s="12" customFormat="1">
      <c r="B140" s="217"/>
      <c r="C140" s="218"/>
      <c r="D140" s="213" t="s">
        <v>205</v>
      </c>
      <c r="E140" s="219" t="s">
        <v>1</v>
      </c>
      <c r="F140" s="220" t="s">
        <v>793</v>
      </c>
      <c r="G140" s="218"/>
      <c r="H140" s="221">
        <v>155.76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205</v>
      </c>
      <c r="AU140" s="227" t="s">
        <v>92</v>
      </c>
      <c r="AV140" s="12" t="s">
        <v>92</v>
      </c>
      <c r="AW140" s="12" t="s">
        <v>38</v>
      </c>
      <c r="AX140" s="12" t="s">
        <v>84</v>
      </c>
      <c r="AY140" s="227" t="s">
        <v>151</v>
      </c>
    </row>
    <row r="141" spans="1:65" s="13" customFormat="1">
      <c r="B141" s="228"/>
      <c r="C141" s="229"/>
      <c r="D141" s="213" t="s">
        <v>205</v>
      </c>
      <c r="E141" s="230" t="s">
        <v>1</v>
      </c>
      <c r="F141" s="231" t="s">
        <v>209</v>
      </c>
      <c r="G141" s="229"/>
      <c r="H141" s="232">
        <v>155.76</v>
      </c>
      <c r="I141" s="233"/>
      <c r="J141" s="229"/>
      <c r="K141" s="229"/>
      <c r="L141" s="234"/>
      <c r="M141" s="235"/>
      <c r="N141" s="236"/>
      <c r="O141" s="236"/>
      <c r="P141" s="236"/>
      <c r="Q141" s="236"/>
      <c r="R141" s="236"/>
      <c r="S141" s="236"/>
      <c r="T141" s="237"/>
      <c r="AT141" s="238" t="s">
        <v>205</v>
      </c>
      <c r="AU141" s="238" t="s">
        <v>92</v>
      </c>
      <c r="AV141" s="13" t="s">
        <v>107</v>
      </c>
      <c r="AW141" s="13" t="s">
        <v>38</v>
      </c>
      <c r="AX141" s="13" t="s">
        <v>21</v>
      </c>
      <c r="AY141" s="238" t="s">
        <v>151</v>
      </c>
    </row>
    <row r="142" spans="1:65" s="2" customFormat="1" ht="16.5" customHeight="1">
      <c r="A142" s="34"/>
      <c r="B142" s="35"/>
      <c r="C142" s="200" t="s">
        <v>113</v>
      </c>
      <c r="D142" s="200" t="s">
        <v>152</v>
      </c>
      <c r="E142" s="201" t="s">
        <v>538</v>
      </c>
      <c r="F142" s="202" t="s">
        <v>539</v>
      </c>
      <c r="G142" s="203" t="s">
        <v>319</v>
      </c>
      <c r="H142" s="204">
        <v>236</v>
      </c>
      <c r="I142" s="205"/>
      <c r="J142" s="206">
        <f>ROUND(I142*H142,2)</f>
        <v>0</v>
      </c>
      <c r="K142" s="202" t="s">
        <v>156</v>
      </c>
      <c r="L142" s="39"/>
      <c r="M142" s="207" t="s">
        <v>1</v>
      </c>
      <c r="N142" s="208" t="s">
        <v>49</v>
      </c>
      <c r="O142" s="71"/>
      <c r="P142" s="209">
        <f>O142*H142</f>
        <v>0</v>
      </c>
      <c r="Q142" s="209">
        <v>0</v>
      </c>
      <c r="R142" s="209">
        <f>Q142*H142</f>
        <v>0</v>
      </c>
      <c r="S142" s="209">
        <v>0</v>
      </c>
      <c r="T142" s="21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1" t="s">
        <v>107</v>
      </c>
      <c r="AT142" s="211" t="s">
        <v>152</v>
      </c>
      <c r="AU142" s="211" t="s">
        <v>92</v>
      </c>
      <c r="AY142" s="17" t="s">
        <v>151</v>
      </c>
      <c r="BE142" s="212">
        <f>IF(N142="základní",J142,0)</f>
        <v>0</v>
      </c>
      <c r="BF142" s="212">
        <f>IF(N142="snížená",J142,0)</f>
        <v>0</v>
      </c>
      <c r="BG142" s="212">
        <f>IF(N142="zákl. přenesená",J142,0)</f>
        <v>0</v>
      </c>
      <c r="BH142" s="212">
        <f>IF(N142="sníž. přenesená",J142,0)</f>
        <v>0</v>
      </c>
      <c r="BI142" s="212">
        <f>IF(N142="nulová",J142,0)</f>
        <v>0</v>
      </c>
      <c r="BJ142" s="17" t="s">
        <v>21</v>
      </c>
      <c r="BK142" s="212">
        <f>ROUND(I142*H142,2)</f>
        <v>0</v>
      </c>
      <c r="BL142" s="17" t="s">
        <v>107</v>
      </c>
      <c r="BM142" s="211" t="s">
        <v>794</v>
      </c>
    </row>
    <row r="143" spans="1:65" s="11" customFormat="1" ht="22.8" customHeight="1">
      <c r="B143" s="186"/>
      <c r="C143" s="187"/>
      <c r="D143" s="188" t="s">
        <v>83</v>
      </c>
      <c r="E143" s="249" t="s">
        <v>110</v>
      </c>
      <c r="F143" s="249" t="s">
        <v>562</v>
      </c>
      <c r="G143" s="187"/>
      <c r="H143" s="187"/>
      <c r="I143" s="190"/>
      <c r="J143" s="250">
        <f>BK143</f>
        <v>0</v>
      </c>
      <c r="K143" s="187"/>
      <c r="L143" s="192"/>
      <c r="M143" s="193"/>
      <c r="N143" s="194"/>
      <c r="O143" s="194"/>
      <c r="P143" s="195">
        <f>SUM(P144:P146)</f>
        <v>0</v>
      </c>
      <c r="Q143" s="194"/>
      <c r="R143" s="195">
        <f>SUM(R144:R146)</f>
        <v>0</v>
      </c>
      <c r="S143" s="194"/>
      <c r="T143" s="196">
        <f>SUM(T144:T146)</f>
        <v>0</v>
      </c>
      <c r="AR143" s="197" t="s">
        <v>21</v>
      </c>
      <c r="AT143" s="198" t="s">
        <v>83</v>
      </c>
      <c r="AU143" s="198" t="s">
        <v>21</v>
      </c>
      <c r="AY143" s="197" t="s">
        <v>151</v>
      </c>
      <c r="BK143" s="199">
        <f>SUM(BK144:BK146)</f>
        <v>0</v>
      </c>
    </row>
    <row r="144" spans="1:65" s="2" customFormat="1" ht="21.75" customHeight="1">
      <c r="A144" s="34"/>
      <c r="B144" s="35"/>
      <c r="C144" s="200" t="s">
        <v>116</v>
      </c>
      <c r="D144" s="200" t="s">
        <v>152</v>
      </c>
      <c r="E144" s="201" t="s">
        <v>795</v>
      </c>
      <c r="F144" s="202" t="s">
        <v>796</v>
      </c>
      <c r="G144" s="203" t="s">
        <v>368</v>
      </c>
      <c r="H144" s="204">
        <v>94.4</v>
      </c>
      <c r="I144" s="205"/>
      <c r="J144" s="206">
        <f>ROUND(I144*H144,2)</f>
        <v>0</v>
      </c>
      <c r="K144" s="202" t="s">
        <v>196</v>
      </c>
      <c r="L144" s="39"/>
      <c r="M144" s="207" t="s">
        <v>1</v>
      </c>
      <c r="N144" s="208" t="s">
        <v>49</v>
      </c>
      <c r="O144" s="71"/>
      <c r="P144" s="209">
        <f>O144*H144</f>
        <v>0</v>
      </c>
      <c r="Q144" s="209">
        <v>0</v>
      </c>
      <c r="R144" s="209">
        <f>Q144*H144</f>
        <v>0</v>
      </c>
      <c r="S144" s="209">
        <v>0</v>
      </c>
      <c r="T144" s="21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1" t="s">
        <v>107</v>
      </c>
      <c r="AT144" s="211" t="s">
        <v>152</v>
      </c>
      <c r="AU144" s="211" t="s">
        <v>92</v>
      </c>
      <c r="AY144" s="17" t="s">
        <v>151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7" t="s">
        <v>21</v>
      </c>
      <c r="BK144" s="212">
        <f>ROUND(I144*H144,2)</f>
        <v>0</v>
      </c>
      <c r="BL144" s="17" t="s">
        <v>107</v>
      </c>
      <c r="BM144" s="211" t="s">
        <v>797</v>
      </c>
    </row>
    <row r="145" spans="1:65" s="12" customFormat="1" ht="20.399999999999999">
      <c r="B145" s="217"/>
      <c r="C145" s="218"/>
      <c r="D145" s="213" t="s">
        <v>205</v>
      </c>
      <c r="E145" s="219" t="s">
        <v>1</v>
      </c>
      <c r="F145" s="220" t="s">
        <v>798</v>
      </c>
      <c r="G145" s="218"/>
      <c r="H145" s="221">
        <v>94.4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205</v>
      </c>
      <c r="AU145" s="227" t="s">
        <v>92</v>
      </c>
      <c r="AV145" s="12" t="s">
        <v>92</v>
      </c>
      <c r="AW145" s="12" t="s">
        <v>38</v>
      </c>
      <c r="AX145" s="12" t="s">
        <v>84</v>
      </c>
      <c r="AY145" s="227" t="s">
        <v>151</v>
      </c>
    </row>
    <row r="146" spans="1:65" s="13" customFormat="1">
      <c r="B146" s="228"/>
      <c r="C146" s="229"/>
      <c r="D146" s="213" t="s">
        <v>205</v>
      </c>
      <c r="E146" s="230" t="s">
        <v>1</v>
      </c>
      <c r="F146" s="231" t="s">
        <v>209</v>
      </c>
      <c r="G146" s="229"/>
      <c r="H146" s="232">
        <v>94.4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AT146" s="238" t="s">
        <v>205</v>
      </c>
      <c r="AU146" s="238" t="s">
        <v>92</v>
      </c>
      <c r="AV146" s="13" t="s">
        <v>107</v>
      </c>
      <c r="AW146" s="13" t="s">
        <v>38</v>
      </c>
      <c r="AX146" s="13" t="s">
        <v>21</v>
      </c>
      <c r="AY146" s="238" t="s">
        <v>151</v>
      </c>
    </row>
    <row r="147" spans="1:65" s="11" customFormat="1" ht="22.8" customHeight="1">
      <c r="B147" s="186"/>
      <c r="C147" s="187"/>
      <c r="D147" s="188" t="s">
        <v>83</v>
      </c>
      <c r="E147" s="249" t="s">
        <v>122</v>
      </c>
      <c r="F147" s="249" t="s">
        <v>404</v>
      </c>
      <c r="G147" s="187"/>
      <c r="H147" s="187"/>
      <c r="I147" s="190"/>
      <c r="J147" s="250">
        <f>BK147</f>
        <v>0</v>
      </c>
      <c r="K147" s="187"/>
      <c r="L147" s="192"/>
      <c r="M147" s="193"/>
      <c r="N147" s="194"/>
      <c r="O147" s="194"/>
      <c r="P147" s="195">
        <f>P148</f>
        <v>0</v>
      </c>
      <c r="Q147" s="194"/>
      <c r="R147" s="195">
        <f>R148</f>
        <v>0.11091999999999999</v>
      </c>
      <c r="S147" s="194"/>
      <c r="T147" s="196">
        <f>T148</f>
        <v>0</v>
      </c>
      <c r="AR147" s="197" t="s">
        <v>21</v>
      </c>
      <c r="AT147" s="198" t="s">
        <v>83</v>
      </c>
      <c r="AU147" s="198" t="s">
        <v>21</v>
      </c>
      <c r="AY147" s="197" t="s">
        <v>151</v>
      </c>
      <c r="BK147" s="199">
        <f>BK148</f>
        <v>0</v>
      </c>
    </row>
    <row r="148" spans="1:65" s="2" customFormat="1" ht="21.75" customHeight="1">
      <c r="A148" s="34"/>
      <c r="B148" s="35"/>
      <c r="C148" s="200" t="s">
        <v>119</v>
      </c>
      <c r="D148" s="200" t="s">
        <v>152</v>
      </c>
      <c r="E148" s="201" t="s">
        <v>748</v>
      </c>
      <c r="F148" s="202" t="s">
        <v>749</v>
      </c>
      <c r="G148" s="203" t="s">
        <v>319</v>
      </c>
      <c r="H148" s="204">
        <v>236</v>
      </c>
      <c r="I148" s="205"/>
      <c r="J148" s="206">
        <f>ROUND(I148*H148,2)</f>
        <v>0</v>
      </c>
      <c r="K148" s="202" t="s">
        <v>156</v>
      </c>
      <c r="L148" s="39"/>
      <c r="M148" s="207" t="s">
        <v>1</v>
      </c>
      <c r="N148" s="208" t="s">
        <v>49</v>
      </c>
      <c r="O148" s="71"/>
      <c r="P148" s="209">
        <f>O148*H148</f>
        <v>0</v>
      </c>
      <c r="Q148" s="209">
        <v>4.6999999999999999E-4</v>
      </c>
      <c r="R148" s="209">
        <f>Q148*H148</f>
        <v>0.11091999999999999</v>
      </c>
      <c r="S148" s="209">
        <v>0</v>
      </c>
      <c r="T148" s="21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1" t="s">
        <v>107</v>
      </c>
      <c r="AT148" s="211" t="s">
        <v>152</v>
      </c>
      <c r="AU148" s="211" t="s">
        <v>92</v>
      </c>
      <c r="AY148" s="17" t="s">
        <v>151</v>
      </c>
      <c r="BE148" s="212">
        <f>IF(N148="základní",J148,0)</f>
        <v>0</v>
      </c>
      <c r="BF148" s="212">
        <f>IF(N148="snížená",J148,0)</f>
        <v>0</v>
      </c>
      <c r="BG148" s="212">
        <f>IF(N148="zákl. přenesená",J148,0)</f>
        <v>0</v>
      </c>
      <c r="BH148" s="212">
        <f>IF(N148="sníž. přenesená",J148,0)</f>
        <v>0</v>
      </c>
      <c r="BI148" s="212">
        <f>IF(N148="nulová",J148,0)</f>
        <v>0</v>
      </c>
      <c r="BJ148" s="17" t="s">
        <v>21</v>
      </c>
      <c r="BK148" s="212">
        <f>ROUND(I148*H148,2)</f>
        <v>0</v>
      </c>
      <c r="BL148" s="17" t="s">
        <v>107</v>
      </c>
      <c r="BM148" s="211" t="s">
        <v>799</v>
      </c>
    </row>
    <row r="149" spans="1:65" s="11" customFormat="1" ht="22.8" customHeight="1">
      <c r="B149" s="186"/>
      <c r="C149" s="187"/>
      <c r="D149" s="188" t="s">
        <v>83</v>
      </c>
      <c r="E149" s="249" t="s">
        <v>485</v>
      </c>
      <c r="F149" s="249" t="s">
        <v>486</v>
      </c>
      <c r="G149" s="187"/>
      <c r="H149" s="187"/>
      <c r="I149" s="190"/>
      <c r="J149" s="250">
        <f>BK149</f>
        <v>0</v>
      </c>
      <c r="K149" s="187"/>
      <c r="L149" s="192"/>
      <c r="M149" s="193"/>
      <c r="N149" s="194"/>
      <c r="O149" s="194"/>
      <c r="P149" s="195">
        <f>P150</f>
        <v>0</v>
      </c>
      <c r="Q149" s="194"/>
      <c r="R149" s="195">
        <f>R150</f>
        <v>0</v>
      </c>
      <c r="S149" s="194"/>
      <c r="T149" s="196">
        <f>T150</f>
        <v>0</v>
      </c>
      <c r="AR149" s="197" t="s">
        <v>21</v>
      </c>
      <c r="AT149" s="198" t="s">
        <v>83</v>
      </c>
      <c r="AU149" s="198" t="s">
        <v>21</v>
      </c>
      <c r="AY149" s="197" t="s">
        <v>151</v>
      </c>
      <c r="BK149" s="199">
        <f>BK150</f>
        <v>0</v>
      </c>
    </row>
    <row r="150" spans="1:65" s="2" customFormat="1" ht="21.75" customHeight="1">
      <c r="A150" s="34"/>
      <c r="B150" s="35"/>
      <c r="C150" s="200" t="s">
        <v>122</v>
      </c>
      <c r="D150" s="200" t="s">
        <v>152</v>
      </c>
      <c r="E150" s="201" t="s">
        <v>800</v>
      </c>
      <c r="F150" s="202" t="s">
        <v>801</v>
      </c>
      <c r="G150" s="203" t="s">
        <v>394</v>
      </c>
      <c r="H150" s="204">
        <v>0.111</v>
      </c>
      <c r="I150" s="205"/>
      <c r="J150" s="206">
        <f>ROUND(I150*H150,2)</f>
        <v>0</v>
      </c>
      <c r="K150" s="202" t="s">
        <v>156</v>
      </c>
      <c r="L150" s="39"/>
      <c r="M150" s="261" t="s">
        <v>1</v>
      </c>
      <c r="N150" s="262" t="s">
        <v>49</v>
      </c>
      <c r="O150" s="241"/>
      <c r="P150" s="263">
        <f>O150*H150</f>
        <v>0</v>
      </c>
      <c r="Q150" s="263">
        <v>0</v>
      </c>
      <c r="R150" s="263">
        <f>Q150*H150</f>
        <v>0</v>
      </c>
      <c r="S150" s="263">
        <v>0</v>
      </c>
      <c r="T150" s="264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1" t="s">
        <v>107</v>
      </c>
      <c r="AT150" s="211" t="s">
        <v>152</v>
      </c>
      <c r="AU150" s="211" t="s">
        <v>92</v>
      </c>
      <c r="AY150" s="17" t="s">
        <v>151</v>
      </c>
      <c r="BE150" s="212">
        <f>IF(N150="základní",J150,0)</f>
        <v>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17" t="s">
        <v>21</v>
      </c>
      <c r="BK150" s="212">
        <f>ROUND(I150*H150,2)</f>
        <v>0</v>
      </c>
      <c r="BL150" s="17" t="s">
        <v>107</v>
      </c>
      <c r="BM150" s="211" t="s">
        <v>802</v>
      </c>
    </row>
    <row r="151" spans="1:65" s="2" customFormat="1" ht="6.9" customHeight="1">
      <c r="A151" s="34"/>
      <c r="B151" s="54"/>
      <c r="C151" s="55"/>
      <c r="D151" s="55"/>
      <c r="E151" s="55"/>
      <c r="F151" s="55"/>
      <c r="G151" s="55"/>
      <c r="H151" s="55"/>
      <c r="I151" s="158"/>
      <c r="J151" s="55"/>
      <c r="K151" s="55"/>
      <c r="L151" s="39"/>
      <c r="M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</row>
  </sheetData>
  <sheetProtection algorithmName="SHA-512" hashValue="uKdGkYlaPFoZ5W0nx2vedSexD5XoiceGR2BQZdGF1OYjnipmSt5PBSFU8UheKwGy6YQfw4jDIoQobpK17thW/g==" saltValue="T3QZ9QjYyrKKgE5KBT0+tPRiBCnnNPc20pvy+T1znmkPLUAwHYwY/qSnTp7Yb0evi1vG2t7zf+Sq688mdZwIlw==" spinCount="100000" sheet="1" objects="1" scenarios="1" formatColumns="0" formatRows="0" autoFilter="0"/>
  <autoFilter ref="C124:K150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8"/>
  <sheetViews>
    <sheetView showGridLines="0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115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15"/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106</v>
      </c>
    </row>
    <row r="3" spans="1:46" s="1" customFormat="1" ht="6.9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92</v>
      </c>
    </row>
    <row r="4" spans="1:46" s="1" customFormat="1" ht="24.9" customHeight="1">
      <c r="B4" s="20"/>
      <c r="D4" s="119" t="s">
        <v>125</v>
      </c>
      <c r="I4" s="115"/>
      <c r="L4" s="20"/>
      <c r="M4" s="120" t="s">
        <v>10</v>
      </c>
      <c r="AT4" s="17" t="s">
        <v>4</v>
      </c>
    </row>
    <row r="5" spans="1:46" s="1" customFormat="1" ht="6.9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3" t="str">
        <f>'Rekapitulace stavby'!K6</f>
        <v>Rekonstrukce ulice Malé Jablunkovské - 1.etapa</v>
      </c>
      <c r="F7" s="324"/>
      <c r="G7" s="324"/>
      <c r="H7" s="324"/>
      <c r="I7" s="115"/>
      <c r="L7" s="20"/>
    </row>
    <row r="8" spans="1:46" s="2" customFormat="1" ht="12" customHeight="1">
      <c r="A8" s="34"/>
      <c r="B8" s="39"/>
      <c r="C8" s="34"/>
      <c r="D8" s="121" t="s">
        <v>126</v>
      </c>
      <c r="E8" s="34"/>
      <c r="F8" s="34"/>
      <c r="G8" s="34"/>
      <c r="H8" s="34"/>
      <c r="I8" s="122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25" t="s">
        <v>803</v>
      </c>
      <c r="F9" s="326"/>
      <c r="G9" s="326"/>
      <c r="H9" s="326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21" t="s">
        <v>19</v>
      </c>
      <c r="E11" s="34"/>
      <c r="F11" s="110" t="s">
        <v>1</v>
      </c>
      <c r="G11" s="34"/>
      <c r="H11" s="34"/>
      <c r="I11" s="123" t="s">
        <v>20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1" t="s">
        <v>22</v>
      </c>
      <c r="E12" s="34"/>
      <c r="F12" s="110" t="s">
        <v>23</v>
      </c>
      <c r="G12" s="34"/>
      <c r="H12" s="34"/>
      <c r="I12" s="123" t="s">
        <v>24</v>
      </c>
      <c r="J12" s="124" t="str">
        <f>'Rekapitulace stavby'!AN8</f>
        <v>14. 1. 2020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122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28</v>
      </c>
      <c r="E14" s="34"/>
      <c r="F14" s="34"/>
      <c r="G14" s="34"/>
      <c r="H14" s="34"/>
      <c r="I14" s="123" t="s">
        <v>29</v>
      </c>
      <c r="J14" s="110" t="s">
        <v>30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">
        <v>31</v>
      </c>
      <c r="F15" s="34"/>
      <c r="G15" s="34"/>
      <c r="H15" s="34"/>
      <c r="I15" s="123" t="s">
        <v>32</v>
      </c>
      <c r="J15" s="110" t="s">
        <v>33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122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21" t="s">
        <v>34</v>
      </c>
      <c r="E17" s="34"/>
      <c r="F17" s="34"/>
      <c r="G17" s="34"/>
      <c r="H17" s="34"/>
      <c r="I17" s="123" t="s">
        <v>29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7" t="str">
        <f>'Rekapitulace stavby'!E14</f>
        <v>Vyplň údaj</v>
      </c>
      <c r="F18" s="328"/>
      <c r="G18" s="328"/>
      <c r="H18" s="328"/>
      <c r="I18" s="123" t="s">
        <v>32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122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21" t="s">
        <v>36</v>
      </c>
      <c r="E20" s="34"/>
      <c r="F20" s="34"/>
      <c r="G20" s="34"/>
      <c r="H20" s="34"/>
      <c r="I20" s="123" t="s">
        <v>29</v>
      </c>
      <c r="J20" s="110" t="s">
        <v>37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">
        <v>39</v>
      </c>
      <c r="F21" s="34"/>
      <c r="G21" s="34"/>
      <c r="H21" s="34"/>
      <c r="I21" s="123" t="s">
        <v>32</v>
      </c>
      <c r="J21" s="110" t="s">
        <v>40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122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21" t="s">
        <v>41</v>
      </c>
      <c r="E23" s="34"/>
      <c r="F23" s="34"/>
      <c r="G23" s="34"/>
      <c r="H23" s="34"/>
      <c r="I23" s="123" t="s">
        <v>29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23" t="s">
        <v>32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122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21" t="s">
        <v>43</v>
      </c>
      <c r="E26" s="34"/>
      <c r="F26" s="34"/>
      <c r="G26" s="34"/>
      <c r="H26" s="34"/>
      <c r="I26" s="122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5"/>
      <c r="B27" s="126"/>
      <c r="C27" s="125"/>
      <c r="D27" s="125"/>
      <c r="E27" s="329" t="s">
        <v>1</v>
      </c>
      <c r="F27" s="329"/>
      <c r="G27" s="329"/>
      <c r="H27" s="329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29"/>
      <c r="E29" s="129"/>
      <c r="F29" s="129"/>
      <c r="G29" s="129"/>
      <c r="H29" s="129"/>
      <c r="I29" s="130"/>
      <c r="J29" s="129"/>
      <c r="K29" s="12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31" t="s">
        <v>44</v>
      </c>
      <c r="E30" s="34"/>
      <c r="F30" s="34"/>
      <c r="G30" s="34"/>
      <c r="H30" s="34"/>
      <c r="I30" s="122"/>
      <c r="J30" s="132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33" t="s">
        <v>46</v>
      </c>
      <c r="G32" s="34"/>
      <c r="H32" s="34"/>
      <c r="I32" s="134" t="s">
        <v>45</v>
      </c>
      <c r="J32" s="133" t="s">
        <v>47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35" t="s">
        <v>48</v>
      </c>
      <c r="E33" s="121" t="s">
        <v>49</v>
      </c>
      <c r="F33" s="136">
        <f>ROUND((SUM(BE123:BE197)),  2)</f>
        <v>0</v>
      </c>
      <c r="G33" s="34"/>
      <c r="H33" s="34"/>
      <c r="I33" s="137">
        <v>0.21</v>
      </c>
      <c r="J33" s="136">
        <f>ROUND(((SUM(BE123:BE197))*I33),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21" t="s">
        <v>50</v>
      </c>
      <c r="F34" s="136">
        <f>ROUND((SUM(BF123:BF197)),  2)</f>
        <v>0</v>
      </c>
      <c r="G34" s="34"/>
      <c r="H34" s="34"/>
      <c r="I34" s="137">
        <v>0.15</v>
      </c>
      <c r="J34" s="136">
        <f>ROUND(((SUM(BF123:BF197))*I34),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21" t="s">
        <v>51</v>
      </c>
      <c r="F35" s="136">
        <f>ROUND((SUM(BG123:BG197)),  2)</f>
        <v>0</v>
      </c>
      <c r="G35" s="34"/>
      <c r="H35" s="34"/>
      <c r="I35" s="137">
        <v>0.21</v>
      </c>
      <c r="J35" s="136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21" t="s">
        <v>52</v>
      </c>
      <c r="F36" s="136">
        <f>ROUND((SUM(BH123:BH197)),  2)</f>
        <v>0</v>
      </c>
      <c r="G36" s="34"/>
      <c r="H36" s="34"/>
      <c r="I36" s="137">
        <v>0.15</v>
      </c>
      <c r="J36" s="136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21" t="s">
        <v>53</v>
      </c>
      <c r="F37" s="136">
        <f>ROUND((SUM(BI123:BI197)),  2)</f>
        <v>0</v>
      </c>
      <c r="G37" s="34"/>
      <c r="H37" s="34"/>
      <c r="I37" s="137">
        <v>0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122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8"/>
      <c r="D39" s="139" t="s">
        <v>54</v>
      </c>
      <c r="E39" s="140"/>
      <c r="F39" s="140"/>
      <c r="G39" s="141" t="s">
        <v>55</v>
      </c>
      <c r="H39" s="142" t="s">
        <v>56</v>
      </c>
      <c r="I39" s="143"/>
      <c r="J39" s="144">
        <f>SUM(J30:J37)</f>
        <v>0</v>
      </c>
      <c r="K39" s="145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" customHeight="1">
      <c r="B41" s="20"/>
      <c r="I41" s="115"/>
      <c r="L41" s="20"/>
    </row>
    <row r="42" spans="1:31" s="1" customFormat="1" ht="14.4" customHeight="1">
      <c r="B42" s="20"/>
      <c r="I42" s="115"/>
      <c r="L42" s="20"/>
    </row>
    <row r="43" spans="1:31" s="1" customFormat="1" ht="14.4" customHeight="1">
      <c r="B43" s="20"/>
      <c r="I43" s="115"/>
      <c r="L43" s="20"/>
    </row>
    <row r="44" spans="1:31" s="1" customFormat="1" ht="14.4" customHeight="1">
      <c r="B44" s="20"/>
      <c r="I44" s="115"/>
      <c r="L44" s="20"/>
    </row>
    <row r="45" spans="1:31" s="1" customFormat="1" ht="14.4" customHeight="1">
      <c r="B45" s="20"/>
      <c r="I45" s="115"/>
      <c r="L45" s="20"/>
    </row>
    <row r="46" spans="1:31" s="1" customFormat="1" ht="14.4" customHeight="1">
      <c r="B46" s="20"/>
      <c r="I46" s="115"/>
      <c r="L46" s="20"/>
    </row>
    <row r="47" spans="1:31" s="1" customFormat="1" ht="14.4" customHeight="1">
      <c r="B47" s="20"/>
      <c r="I47" s="115"/>
      <c r="L47" s="20"/>
    </row>
    <row r="48" spans="1:31" s="1" customFormat="1" ht="14.4" customHeight="1">
      <c r="B48" s="20"/>
      <c r="I48" s="115"/>
      <c r="L48" s="20"/>
    </row>
    <row r="49" spans="1:31" s="1" customFormat="1" ht="14.4" customHeight="1">
      <c r="B49" s="20"/>
      <c r="I49" s="115"/>
      <c r="L49" s="20"/>
    </row>
    <row r="50" spans="1:31" s="2" customFormat="1" ht="14.4" customHeight="1">
      <c r="B50" s="51"/>
      <c r="D50" s="146" t="s">
        <v>57</v>
      </c>
      <c r="E50" s="147"/>
      <c r="F50" s="147"/>
      <c r="G50" s="146" t="s">
        <v>58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4"/>
      <c r="B61" s="39"/>
      <c r="C61" s="34"/>
      <c r="D61" s="149" t="s">
        <v>59</v>
      </c>
      <c r="E61" s="150"/>
      <c r="F61" s="151" t="s">
        <v>60</v>
      </c>
      <c r="G61" s="149" t="s">
        <v>59</v>
      </c>
      <c r="H61" s="150"/>
      <c r="I61" s="152"/>
      <c r="J61" s="153" t="s">
        <v>60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4"/>
      <c r="B65" s="39"/>
      <c r="C65" s="34"/>
      <c r="D65" s="146" t="s">
        <v>61</v>
      </c>
      <c r="E65" s="154"/>
      <c r="F65" s="154"/>
      <c r="G65" s="146" t="s">
        <v>62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4"/>
      <c r="B76" s="39"/>
      <c r="C76" s="34"/>
      <c r="D76" s="149" t="s">
        <v>59</v>
      </c>
      <c r="E76" s="150"/>
      <c r="F76" s="151" t="s">
        <v>60</v>
      </c>
      <c r="G76" s="149" t="s">
        <v>59</v>
      </c>
      <c r="H76" s="150"/>
      <c r="I76" s="152"/>
      <c r="J76" s="153" t="s">
        <v>60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" customHeight="1">
      <c r="A82" s="34"/>
      <c r="B82" s="35"/>
      <c r="C82" s="23" t="s">
        <v>128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1" t="str">
        <f>E7</f>
        <v>Rekonstrukce ulice Malé Jablunkovské - 1.etapa</v>
      </c>
      <c r="F85" s="322"/>
      <c r="G85" s="322"/>
      <c r="H85" s="322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126</v>
      </c>
      <c r="D86" s="36"/>
      <c r="E86" s="36"/>
      <c r="F86" s="36"/>
      <c r="G86" s="36"/>
      <c r="H86" s="36"/>
      <c r="I86" s="122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12" t="str">
        <f>E9</f>
        <v>3 - SO 102.1  Přístupové chodníky</v>
      </c>
      <c r="F87" s="320"/>
      <c r="G87" s="320"/>
      <c r="H87" s="320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" customHeight="1">
      <c r="A88" s="34"/>
      <c r="B88" s="35"/>
      <c r="C88" s="36"/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22</v>
      </c>
      <c r="D89" s="36"/>
      <c r="E89" s="36"/>
      <c r="F89" s="27" t="str">
        <f>F12</f>
        <v>Třinec</v>
      </c>
      <c r="G89" s="36"/>
      <c r="H89" s="36"/>
      <c r="I89" s="123" t="s">
        <v>24</v>
      </c>
      <c r="J89" s="66" t="str">
        <f>IF(J12="","",J12)</f>
        <v>14. 1. 2020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65" customHeight="1">
      <c r="A91" s="34"/>
      <c r="B91" s="35"/>
      <c r="C91" s="29" t="s">
        <v>28</v>
      </c>
      <c r="D91" s="36"/>
      <c r="E91" s="36"/>
      <c r="F91" s="27" t="str">
        <f>E15</f>
        <v>Město Třinec</v>
      </c>
      <c r="G91" s="36"/>
      <c r="H91" s="36"/>
      <c r="I91" s="123" t="s">
        <v>36</v>
      </c>
      <c r="J91" s="32" t="str">
        <f>E21</f>
        <v>UDI MORAVA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15" customHeight="1">
      <c r="A92" s="34"/>
      <c r="B92" s="35"/>
      <c r="C92" s="29" t="s">
        <v>34</v>
      </c>
      <c r="D92" s="36"/>
      <c r="E92" s="36"/>
      <c r="F92" s="27" t="str">
        <f>IF(E18="","",E18)</f>
        <v>Vyplň údaj</v>
      </c>
      <c r="G92" s="36"/>
      <c r="H92" s="36"/>
      <c r="I92" s="123" t="s">
        <v>41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22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62" t="s">
        <v>129</v>
      </c>
      <c r="D94" s="163"/>
      <c r="E94" s="163"/>
      <c r="F94" s="163"/>
      <c r="G94" s="163"/>
      <c r="H94" s="163"/>
      <c r="I94" s="164"/>
      <c r="J94" s="165" t="s">
        <v>130</v>
      </c>
      <c r="K94" s="163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8" customHeight="1">
      <c r="A96" s="34"/>
      <c r="B96" s="35"/>
      <c r="C96" s="166" t="s">
        <v>131</v>
      </c>
      <c r="D96" s="36"/>
      <c r="E96" s="36"/>
      <c r="F96" s="36"/>
      <c r="G96" s="36"/>
      <c r="H96" s="36"/>
      <c r="I96" s="122"/>
      <c r="J96" s="84">
        <f>J123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132</v>
      </c>
    </row>
    <row r="97" spans="1:31" s="9" customFormat="1" ht="24.9" customHeight="1">
      <c r="B97" s="167"/>
      <c r="C97" s="168"/>
      <c r="D97" s="169" t="s">
        <v>309</v>
      </c>
      <c r="E97" s="170"/>
      <c r="F97" s="170"/>
      <c r="G97" s="170"/>
      <c r="H97" s="170"/>
      <c r="I97" s="171"/>
      <c r="J97" s="172">
        <f>J124</f>
        <v>0</v>
      </c>
      <c r="K97" s="168"/>
      <c r="L97" s="173"/>
    </row>
    <row r="98" spans="1:31" s="14" customFormat="1" ht="19.95" customHeight="1">
      <c r="B98" s="243"/>
      <c r="C98" s="104"/>
      <c r="D98" s="244" t="s">
        <v>310</v>
      </c>
      <c r="E98" s="245"/>
      <c r="F98" s="245"/>
      <c r="G98" s="245"/>
      <c r="H98" s="245"/>
      <c r="I98" s="246"/>
      <c r="J98" s="247">
        <f>J125</f>
        <v>0</v>
      </c>
      <c r="K98" s="104"/>
      <c r="L98" s="248"/>
    </row>
    <row r="99" spans="1:31" s="14" customFormat="1" ht="19.95" customHeight="1">
      <c r="B99" s="243"/>
      <c r="C99" s="104"/>
      <c r="D99" s="244" t="s">
        <v>494</v>
      </c>
      <c r="E99" s="245"/>
      <c r="F99" s="245"/>
      <c r="G99" s="245"/>
      <c r="H99" s="245"/>
      <c r="I99" s="246"/>
      <c r="J99" s="247">
        <f>J176</f>
        <v>0</v>
      </c>
      <c r="K99" s="104"/>
      <c r="L99" s="248"/>
    </row>
    <row r="100" spans="1:31" s="14" customFormat="1" ht="19.95" customHeight="1">
      <c r="B100" s="243"/>
      <c r="C100" s="104"/>
      <c r="D100" s="244" t="s">
        <v>495</v>
      </c>
      <c r="E100" s="245"/>
      <c r="F100" s="245"/>
      <c r="G100" s="245"/>
      <c r="H100" s="245"/>
      <c r="I100" s="246"/>
      <c r="J100" s="247">
        <f>J180</f>
        <v>0</v>
      </c>
      <c r="K100" s="104"/>
      <c r="L100" s="248"/>
    </row>
    <row r="101" spans="1:31" s="14" customFormat="1" ht="19.95" customHeight="1">
      <c r="B101" s="243"/>
      <c r="C101" s="104"/>
      <c r="D101" s="244" t="s">
        <v>496</v>
      </c>
      <c r="E101" s="245"/>
      <c r="F101" s="245"/>
      <c r="G101" s="245"/>
      <c r="H101" s="245"/>
      <c r="I101" s="246"/>
      <c r="J101" s="247">
        <f>J186</f>
        <v>0</v>
      </c>
      <c r="K101" s="104"/>
      <c r="L101" s="248"/>
    </row>
    <row r="102" spans="1:31" s="14" customFormat="1" ht="19.95" customHeight="1">
      <c r="B102" s="243"/>
      <c r="C102" s="104"/>
      <c r="D102" s="244" t="s">
        <v>311</v>
      </c>
      <c r="E102" s="245"/>
      <c r="F102" s="245"/>
      <c r="G102" s="245"/>
      <c r="H102" s="245"/>
      <c r="I102" s="246"/>
      <c r="J102" s="247">
        <f>J190</f>
        <v>0</v>
      </c>
      <c r="K102" s="104"/>
      <c r="L102" s="248"/>
    </row>
    <row r="103" spans="1:31" s="14" customFormat="1" ht="19.95" customHeight="1">
      <c r="B103" s="243"/>
      <c r="C103" s="104"/>
      <c r="D103" s="244" t="s">
        <v>313</v>
      </c>
      <c r="E103" s="245"/>
      <c r="F103" s="245"/>
      <c r="G103" s="245"/>
      <c r="H103" s="245"/>
      <c r="I103" s="246"/>
      <c r="J103" s="247">
        <f>J196</f>
        <v>0</v>
      </c>
      <c r="K103" s="104"/>
      <c r="L103" s="248"/>
    </row>
    <row r="104" spans="1:31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122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" customHeight="1">
      <c r="A105" s="34"/>
      <c r="B105" s="54"/>
      <c r="C105" s="55"/>
      <c r="D105" s="55"/>
      <c r="E105" s="55"/>
      <c r="F105" s="55"/>
      <c r="G105" s="55"/>
      <c r="H105" s="55"/>
      <c r="I105" s="158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31" s="2" customFormat="1" ht="6.9" customHeight="1">
      <c r="A109" s="34"/>
      <c r="B109" s="56"/>
      <c r="C109" s="57"/>
      <c r="D109" s="57"/>
      <c r="E109" s="57"/>
      <c r="F109" s="57"/>
      <c r="G109" s="57"/>
      <c r="H109" s="57"/>
      <c r="I109" s="161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24.9" customHeight="1">
      <c r="A110" s="34"/>
      <c r="B110" s="35"/>
      <c r="C110" s="23" t="s">
        <v>136</v>
      </c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" customHeight="1">
      <c r="A111" s="34"/>
      <c r="B111" s="35"/>
      <c r="C111" s="36"/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21" t="str">
        <f>E7</f>
        <v>Rekonstrukce ulice Malé Jablunkovské - 1.etapa</v>
      </c>
      <c r="F113" s="322"/>
      <c r="G113" s="322"/>
      <c r="H113" s="322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126</v>
      </c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312" t="str">
        <f>E9</f>
        <v>3 - SO 102.1  Přístupové chodníky</v>
      </c>
      <c r="F115" s="320"/>
      <c r="G115" s="320"/>
      <c r="H115" s="320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" customHeight="1">
      <c r="A116" s="34"/>
      <c r="B116" s="35"/>
      <c r="C116" s="36"/>
      <c r="D116" s="36"/>
      <c r="E116" s="36"/>
      <c r="F116" s="36"/>
      <c r="G116" s="36"/>
      <c r="H116" s="3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22</v>
      </c>
      <c r="D117" s="36"/>
      <c r="E117" s="36"/>
      <c r="F117" s="27" t="str">
        <f>F12</f>
        <v>Třinec</v>
      </c>
      <c r="G117" s="36"/>
      <c r="H117" s="36"/>
      <c r="I117" s="123" t="s">
        <v>24</v>
      </c>
      <c r="J117" s="66" t="str">
        <f>IF(J12="","",J12)</f>
        <v>14. 1. 2020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" customHeight="1">
      <c r="A118" s="34"/>
      <c r="B118" s="35"/>
      <c r="C118" s="36"/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25.65" customHeight="1">
      <c r="A119" s="34"/>
      <c r="B119" s="35"/>
      <c r="C119" s="29" t="s">
        <v>28</v>
      </c>
      <c r="D119" s="36"/>
      <c r="E119" s="36"/>
      <c r="F119" s="27" t="str">
        <f>E15</f>
        <v>Město Třinec</v>
      </c>
      <c r="G119" s="36"/>
      <c r="H119" s="36"/>
      <c r="I119" s="123" t="s">
        <v>36</v>
      </c>
      <c r="J119" s="32" t="str">
        <f>E21</f>
        <v>UDI MORAVA s.r.o.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15" customHeight="1">
      <c r="A120" s="34"/>
      <c r="B120" s="35"/>
      <c r="C120" s="29" t="s">
        <v>34</v>
      </c>
      <c r="D120" s="36"/>
      <c r="E120" s="36"/>
      <c r="F120" s="27" t="str">
        <f>IF(E18="","",E18)</f>
        <v>Vyplň údaj</v>
      </c>
      <c r="G120" s="36"/>
      <c r="H120" s="36"/>
      <c r="I120" s="123" t="s">
        <v>41</v>
      </c>
      <c r="J120" s="32" t="str">
        <f>E24</f>
        <v xml:space="preserve"> 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122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0" customFormat="1" ht="29.25" customHeight="1">
      <c r="A122" s="174"/>
      <c r="B122" s="175"/>
      <c r="C122" s="176" t="s">
        <v>137</v>
      </c>
      <c r="D122" s="177" t="s">
        <v>69</v>
      </c>
      <c r="E122" s="177" t="s">
        <v>65</v>
      </c>
      <c r="F122" s="177" t="s">
        <v>66</v>
      </c>
      <c r="G122" s="177" t="s">
        <v>138</v>
      </c>
      <c r="H122" s="177" t="s">
        <v>139</v>
      </c>
      <c r="I122" s="178" t="s">
        <v>140</v>
      </c>
      <c r="J122" s="177" t="s">
        <v>130</v>
      </c>
      <c r="K122" s="179" t="s">
        <v>141</v>
      </c>
      <c r="L122" s="180"/>
      <c r="M122" s="75" t="s">
        <v>1</v>
      </c>
      <c r="N122" s="76" t="s">
        <v>48</v>
      </c>
      <c r="O122" s="76" t="s">
        <v>142</v>
      </c>
      <c r="P122" s="76" t="s">
        <v>143</v>
      </c>
      <c r="Q122" s="76" t="s">
        <v>144</v>
      </c>
      <c r="R122" s="76" t="s">
        <v>145</v>
      </c>
      <c r="S122" s="76" t="s">
        <v>146</v>
      </c>
      <c r="T122" s="77" t="s">
        <v>147</v>
      </c>
      <c r="U122" s="174"/>
      <c r="V122" s="174"/>
      <c r="W122" s="174"/>
      <c r="X122" s="174"/>
      <c r="Y122" s="174"/>
      <c r="Z122" s="174"/>
      <c r="AA122" s="174"/>
      <c r="AB122" s="174"/>
      <c r="AC122" s="174"/>
      <c r="AD122" s="174"/>
      <c r="AE122" s="174"/>
    </row>
    <row r="123" spans="1:65" s="2" customFormat="1" ht="22.8" customHeight="1">
      <c r="A123" s="34"/>
      <c r="B123" s="35"/>
      <c r="C123" s="82" t="s">
        <v>148</v>
      </c>
      <c r="D123" s="36"/>
      <c r="E123" s="36"/>
      <c r="F123" s="36"/>
      <c r="G123" s="36"/>
      <c r="H123" s="36"/>
      <c r="I123" s="122"/>
      <c r="J123" s="181">
        <f>BK123</f>
        <v>0</v>
      </c>
      <c r="K123" s="36"/>
      <c r="L123" s="39"/>
      <c r="M123" s="78"/>
      <c r="N123" s="182"/>
      <c r="O123" s="79"/>
      <c r="P123" s="183">
        <f>P124</f>
        <v>0</v>
      </c>
      <c r="Q123" s="79"/>
      <c r="R123" s="183">
        <f>R124</f>
        <v>58.266310000000004</v>
      </c>
      <c r="S123" s="79"/>
      <c r="T123" s="184">
        <f>T124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83</v>
      </c>
      <c r="AU123" s="17" t="s">
        <v>132</v>
      </c>
      <c r="BK123" s="185">
        <f>BK124</f>
        <v>0</v>
      </c>
    </row>
    <row r="124" spans="1:65" s="11" customFormat="1" ht="25.95" customHeight="1">
      <c r="B124" s="186"/>
      <c r="C124" s="187"/>
      <c r="D124" s="188" t="s">
        <v>83</v>
      </c>
      <c r="E124" s="189" t="s">
        <v>314</v>
      </c>
      <c r="F124" s="189" t="s">
        <v>315</v>
      </c>
      <c r="G124" s="187"/>
      <c r="H124" s="187"/>
      <c r="I124" s="190"/>
      <c r="J124" s="191">
        <f>BK124</f>
        <v>0</v>
      </c>
      <c r="K124" s="187"/>
      <c r="L124" s="192"/>
      <c r="M124" s="193"/>
      <c r="N124" s="194"/>
      <c r="O124" s="194"/>
      <c r="P124" s="195">
        <f>P125+P176+P180+P186+P190+P196</f>
        <v>0</v>
      </c>
      <c r="Q124" s="194"/>
      <c r="R124" s="195">
        <f>R125+R176+R180+R186+R190+R196</f>
        <v>58.266310000000004</v>
      </c>
      <c r="S124" s="194"/>
      <c r="T124" s="196">
        <f>T125+T176+T180+T186+T190+T196</f>
        <v>0</v>
      </c>
      <c r="AR124" s="197" t="s">
        <v>21</v>
      </c>
      <c r="AT124" s="198" t="s">
        <v>83</v>
      </c>
      <c r="AU124" s="198" t="s">
        <v>84</v>
      </c>
      <c r="AY124" s="197" t="s">
        <v>151</v>
      </c>
      <c r="BK124" s="199">
        <f>BK125+BK176+BK180+BK186+BK190+BK196</f>
        <v>0</v>
      </c>
    </row>
    <row r="125" spans="1:65" s="11" customFormat="1" ht="22.8" customHeight="1">
      <c r="B125" s="186"/>
      <c r="C125" s="187"/>
      <c r="D125" s="188" t="s">
        <v>83</v>
      </c>
      <c r="E125" s="249" t="s">
        <v>21</v>
      </c>
      <c r="F125" s="249" t="s">
        <v>316</v>
      </c>
      <c r="G125" s="187"/>
      <c r="H125" s="187"/>
      <c r="I125" s="190"/>
      <c r="J125" s="250">
        <f>BK125</f>
        <v>0</v>
      </c>
      <c r="K125" s="187"/>
      <c r="L125" s="192"/>
      <c r="M125" s="193"/>
      <c r="N125" s="194"/>
      <c r="O125" s="194"/>
      <c r="P125" s="195">
        <f>SUM(P126:P175)</f>
        <v>0</v>
      </c>
      <c r="Q125" s="194"/>
      <c r="R125" s="195">
        <f>SUM(R126:R175)</f>
        <v>1.451E-2</v>
      </c>
      <c r="S125" s="194"/>
      <c r="T125" s="196">
        <f>SUM(T126:T175)</f>
        <v>0</v>
      </c>
      <c r="AR125" s="197" t="s">
        <v>21</v>
      </c>
      <c r="AT125" s="198" t="s">
        <v>83</v>
      </c>
      <c r="AU125" s="198" t="s">
        <v>21</v>
      </c>
      <c r="AY125" s="197" t="s">
        <v>151</v>
      </c>
      <c r="BK125" s="199">
        <f>SUM(BK126:BK175)</f>
        <v>0</v>
      </c>
    </row>
    <row r="126" spans="1:65" s="2" customFormat="1" ht="21.75" customHeight="1">
      <c r="A126" s="34"/>
      <c r="B126" s="35"/>
      <c r="C126" s="200" t="s">
        <v>21</v>
      </c>
      <c r="D126" s="200" t="s">
        <v>152</v>
      </c>
      <c r="E126" s="201" t="s">
        <v>804</v>
      </c>
      <c r="F126" s="202" t="s">
        <v>805</v>
      </c>
      <c r="G126" s="203" t="s">
        <v>203</v>
      </c>
      <c r="H126" s="204">
        <v>8</v>
      </c>
      <c r="I126" s="205"/>
      <c r="J126" s="206">
        <f>ROUND(I126*H126,2)</f>
        <v>0</v>
      </c>
      <c r="K126" s="202" t="s">
        <v>156</v>
      </c>
      <c r="L126" s="39"/>
      <c r="M126" s="207" t="s">
        <v>1</v>
      </c>
      <c r="N126" s="208" t="s">
        <v>49</v>
      </c>
      <c r="O126" s="71"/>
      <c r="P126" s="209">
        <f>O126*H126</f>
        <v>0</v>
      </c>
      <c r="Q126" s="209">
        <v>6.4999999999999997E-4</v>
      </c>
      <c r="R126" s="209">
        <f>Q126*H126</f>
        <v>5.1999999999999998E-3</v>
      </c>
      <c r="S126" s="209">
        <v>0</v>
      </c>
      <c r="T126" s="21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1" t="s">
        <v>107</v>
      </c>
      <c r="AT126" s="211" t="s">
        <v>152</v>
      </c>
      <c r="AU126" s="211" t="s">
        <v>92</v>
      </c>
      <c r="AY126" s="17" t="s">
        <v>151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7" t="s">
        <v>21</v>
      </c>
      <c r="BK126" s="212">
        <f>ROUND(I126*H126,2)</f>
        <v>0</v>
      </c>
      <c r="BL126" s="17" t="s">
        <v>107</v>
      </c>
      <c r="BM126" s="211" t="s">
        <v>806</v>
      </c>
    </row>
    <row r="127" spans="1:65" s="12" customFormat="1" ht="20.399999999999999">
      <c r="B127" s="217"/>
      <c r="C127" s="218"/>
      <c r="D127" s="213" t="s">
        <v>205</v>
      </c>
      <c r="E127" s="219" t="s">
        <v>1</v>
      </c>
      <c r="F127" s="220" t="s">
        <v>807</v>
      </c>
      <c r="G127" s="218"/>
      <c r="H127" s="221">
        <v>8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205</v>
      </c>
      <c r="AU127" s="227" t="s">
        <v>92</v>
      </c>
      <c r="AV127" s="12" t="s">
        <v>92</v>
      </c>
      <c r="AW127" s="12" t="s">
        <v>38</v>
      </c>
      <c r="AX127" s="12" t="s">
        <v>84</v>
      </c>
      <c r="AY127" s="227" t="s">
        <v>151</v>
      </c>
    </row>
    <row r="128" spans="1:65" s="13" customFormat="1">
      <c r="B128" s="228"/>
      <c r="C128" s="229"/>
      <c r="D128" s="213" t="s">
        <v>205</v>
      </c>
      <c r="E128" s="230" t="s">
        <v>1</v>
      </c>
      <c r="F128" s="231" t="s">
        <v>209</v>
      </c>
      <c r="G128" s="229"/>
      <c r="H128" s="232">
        <v>8</v>
      </c>
      <c r="I128" s="233"/>
      <c r="J128" s="229"/>
      <c r="K128" s="229"/>
      <c r="L128" s="234"/>
      <c r="M128" s="235"/>
      <c r="N128" s="236"/>
      <c r="O128" s="236"/>
      <c r="P128" s="236"/>
      <c r="Q128" s="236"/>
      <c r="R128" s="236"/>
      <c r="S128" s="236"/>
      <c r="T128" s="237"/>
      <c r="AT128" s="238" t="s">
        <v>205</v>
      </c>
      <c r="AU128" s="238" t="s">
        <v>92</v>
      </c>
      <c r="AV128" s="13" t="s">
        <v>107</v>
      </c>
      <c r="AW128" s="13" t="s">
        <v>38</v>
      </c>
      <c r="AX128" s="13" t="s">
        <v>21</v>
      </c>
      <c r="AY128" s="238" t="s">
        <v>151</v>
      </c>
    </row>
    <row r="129" spans="1:65" s="2" customFormat="1" ht="33" customHeight="1">
      <c r="A129" s="34"/>
      <c r="B129" s="35"/>
      <c r="C129" s="200" t="s">
        <v>92</v>
      </c>
      <c r="D129" s="200" t="s">
        <v>152</v>
      </c>
      <c r="E129" s="201" t="s">
        <v>808</v>
      </c>
      <c r="F129" s="202" t="s">
        <v>809</v>
      </c>
      <c r="G129" s="203" t="s">
        <v>203</v>
      </c>
      <c r="H129" s="204">
        <v>8</v>
      </c>
      <c r="I129" s="205"/>
      <c r="J129" s="206">
        <f>ROUND(I129*H129,2)</f>
        <v>0</v>
      </c>
      <c r="K129" s="202" t="s">
        <v>156</v>
      </c>
      <c r="L129" s="39"/>
      <c r="M129" s="207" t="s">
        <v>1</v>
      </c>
      <c r="N129" s="208" t="s">
        <v>49</v>
      </c>
      <c r="O129" s="71"/>
      <c r="P129" s="209">
        <f>O129*H129</f>
        <v>0</v>
      </c>
      <c r="Q129" s="209">
        <v>0</v>
      </c>
      <c r="R129" s="209">
        <f>Q129*H129</f>
        <v>0</v>
      </c>
      <c r="S129" s="209">
        <v>0</v>
      </c>
      <c r="T129" s="21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1" t="s">
        <v>107</v>
      </c>
      <c r="AT129" s="211" t="s">
        <v>152</v>
      </c>
      <c r="AU129" s="211" t="s">
        <v>92</v>
      </c>
      <c r="AY129" s="17" t="s">
        <v>151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7" t="s">
        <v>21</v>
      </c>
      <c r="BK129" s="212">
        <f>ROUND(I129*H129,2)</f>
        <v>0</v>
      </c>
      <c r="BL129" s="17" t="s">
        <v>107</v>
      </c>
      <c r="BM129" s="211" t="s">
        <v>810</v>
      </c>
    </row>
    <row r="130" spans="1:65" s="2" customFormat="1" ht="21.75" customHeight="1">
      <c r="A130" s="34"/>
      <c r="B130" s="35"/>
      <c r="C130" s="200" t="s">
        <v>104</v>
      </c>
      <c r="D130" s="200" t="s">
        <v>152</v>
      </c>
      <c r="E130" s="201" t="s">
        <v>371</v>
      </c>
      <c r="F130" s="202" t="s">
        <v>372</v>
      </c>
      <c r="G130" s="203" t="s">
        <v>368</v>
      </c>
      <c r="H130" s="204">
        <v>24.5</v>
      </c>
      <c r="I130" s="205"/>
      <c r="J130" s="206">
        <f>ROUND(I130*H130,2)</f>
        <v>0</v>
      </c>
      <c r="K130" s="202" t="s">
        <v>156</v>
      </c>
      <c r="L130" s="39"/>
      <c r="M130" s="207" t="s">
        <v>1</v>
      </c>
      <c r="N130" s="208" t="s">
        <v>49</v>
      </c>
      <c r="O130" s="71"/>
      <c r="P130" s="209">
        <f>O130*H130</f>
        <v>0</v>
      </c>
      <c r="Q130" s="209">
        <v>0</v>
      </c>
      <c r="R130" s="209">
        <f>Q130*H130</f>
        <v>0</v>
      </c>
      <c r="S130" s="209">
        <v>0</v>
      </c>
      <c r="T130" s="21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1" t="s">
        <v>107</v>
      </c>
      <c r="AT130" s="211" t="s">
        <v>152</v>
      </c>
      <c r="AU130" s="211" t="s">
        <v>92</v>
      </c>
      <c r="AY130" s="17" t="s">
        <v>151</v>
      </c>
      <c r="BE130" s="212">
        <f>IF(N130="základní",J130,0)</f>
        <v>0</v>
      </c>
      <c r="BF130" s="212">
        <f>IF(N130="snížená",J130,0)</f>
        <v>0</v>
      </c>
      <c r="BG130" s="212">
        <f>IF(N130="zákl. přenesená",J130,0)</f>
        <v>0</v>
      </c>
      <c r="BH130" s="212">
        <f>IF(N130="sníž. přenesená",J130,0)</f>
        <v>0</v>
      </c>
      <c r="BI130" s="212">
        <f>IF(N130="nulová",J130,0)</f>
        <v>0</v>
      </c>
      <c r="BJ130" s="17" t="s">
        <v>21</v>
      </c>
      <c r="BK130" s="212">
        <f>ROUND(I130*H130,2)</f>
        <v>0</v>
      </c>
      <c r="BL130" s="17" t="s">
        <v>107</v>
      </c>
      <c r="BM130" s="211" t="s">
        <v>811</v>
      </c>
    </row>
    <row r="131" spans="1:65" s="12" customFormat="1">
      <c r="B131" s="217"/>
      <c r="C131" s="218"/>
      <c r="D131" s="213" t="s">
        <v>205</v>
      </c>
      <c r="E131" s="219" t="s">
        <v>1</v>
      </c>
      <c r="F131" s="220" t="s">
        <v>812</v>
      </c>
      <c r="G131" s="218"/>
      <c r="H131" s="221">
        <v>13.5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205</v>
      </c>
      <c r="AU131" s="227" t="s">
        <v>92</v>
      </c>
      <c r="AV131" s="12" t="s">
        <v>92</v>
      </c>
      <c r="AW131" s="12" t="s">
        <v>38</v>
      </c>
      <c r="AX131" s="12" t="s">
        <v>84</v>
      </c>
      <c r="AY131" s="227" t="s">
        <v>151</v>
      </c>
    </row>
    <row r="132" spans="1:65" s="12" customFormat="1" ht="20.399999999999999">
      <c r="B132" s="217"/>
      <c r="C132" s="218"/>
      <c r="D132" s="213" t="s">
        <v>205</v>
      </c>
      <c r="E132" s="219" t="s">
        <v>1</v>
      </c>
      <c r="F132" s="220" t="s">
        <v>813</v>
      </c>
      <c r="G132" s="218"/>
      <c r="H132" s="221">
        <v>11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205</v>
      </c>
      <c r="AU132" s="227" t="s">
        <v>92</v>
      </c>
      <c r="AV132" s="12" t="s">
        <v>92</v>
      </c>
      <c r="AW132" s="12" t="s">
        <v>38</v>
      </c>
      <c r="AX132" s="12" t="s">
        <v>84</v>
      </c>
      <c r="AY132" s="227" t="s">
        <v>151</v>
      </c>
    </row>
    <row r="133" spans="1:65" s="13" customFormat="1">
      <c r="B133" s="228"/>
      <c r="C133" s="229"/>
      <c r="D133" s="213" t="s">
        <v>205</v>
      </c>
      <c r="E133" s="230" t="s">
        <v>1</v>
      </c>
      <c r="F133" s="231" t="s">
        <v>209</v>
      </c>
      <c r="G133" s="229"/>
      <c r="H133" s="232">
        <v>24.5</v>
      </c>
      <c r="I133" s="233"/>
      <c r="J133" s="229"/>
      <c r="K133" s="229"/>
      <c r="L133" s="234"/>
      <c r="M133" s="235"/>
      <c r="N133" s="236"/>
      <c r="O133" s="236"/>
      <c r="P133" s="236"/>
      <c r="Q133" s="236"/>
      <c r="R133" s="236"/>
      <c r="S133" s="236"/>
      <c r="T133" s="237"/>
      <c r="AT133" s="238" t="s">
        <v>205</v>
      </c>
      <c r="AU133" s="238" t="s">
        <v>92</v>
      </c>
      <c r="AV133" s="13" t="s">
        <v>107</v>
      </c>
      <c r="AW133" s="13" t="s">
        <v>38</v>
      </c>
      <c r="AX133" s="13" t="s">
        <v>21</v>
      </c>
      <c r="AY133" s="238" t="s">
        <v>151</v>
      </c>
    </row>
    <row r="134" spans="1:65" s="2" customFormat="1" ht="21.75" customHeight="1">
      <c r="A134" s="34"/>
      <c r="B134" s="35"/>
      <c r="C134" s="200" t="s">
        <v>107</v>
      </c>
      <c r="D134" s="200" t="s">
        <v>152</v>
      </c>
      <c r="E134" s="201" t="s">
        <v>375</v>
      </c>
      <c r="F134" s="202" t="s">
        <v>376</v>
      </c>
      <c r="G134" s="203" t="s">
        <v>368</v>
      </c>
      <c r="H134" s="204">
        <v>23.45</v>
      </c>
      <c r="I134" s="205"/>
      <c r="J134" s="206">
        <f>ROUND(I134*H134,2)</f>
        <v>0</v>
      </c>
      <c r="K134" s="202" t="s">
        <v>156</v>
      </c>
      <c r="L134" s="39"/>
      <c r="M134" s="207" t="s">
        <v>1</v>
      </c>
      <c r="N134" s="208" t="s">
        <v>49</v>
      </c>
      <c r="O134" s="71"/>
      <c r="P134" s="209">
        <f>O134*H134</f>
        <v>0</v>
      </c>
      <c r="Q134" s="209">
        <v>0</v>
      </c>
      <c r="R134" s="209">
        <f>Q134*H134</f>
        <v>0</v>
      </c>
      <c r="S134" s="209">
        <v>0</v>
      </c>
      <c r="T134" s="21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1" t="s">
        <v>107</v>
      </c>
      <c r="AT134" s="211" t="s">
        <v>152</v>
      </c>
      <c r="AU134" s="211" t="s">
        <v>92</v>
      </c>
      <c r="AY134" s="17" t="s">
        <v>151</v>
      </c>
      <c r="BE134" s="212">
        <f>IF(N134="základní",J134,0)</f>
        <v>0</v>
      </c>
      <c r="BF134" s="212">
        <f>IF(N134="snížená",J134,0)</f>
        <v>0</v>
      </c>
      <c r="BG134" s="212">
        <f>IF(N134="zákl. přenesená",J134,0)</f>
        <v>0</v>
      </c>
      <c r="BH134" s="212">
        <f>IF(N134="sníž. přenesená",J134,0)</f>
        <v>0</v>
      </c>
      <c r="BI134" s="212">
        <f>IF(N134="nulová",J134,0)</f>
        <v>0</v>
      </c>
      <c r="BJ134" s="17" t="s">
        <v>21</v>
      </c>
      <c r="BK134" s="212">
        <f>ROUND(I134*H134,2)</f>
        <v>0</v>
      </c>
      <c r="BL134" s="17" t="s">
        <v>107</v>
      </c>
      <c r="BM134" s="211" t="s">
        <v>814</v>
      </c>
    </row>
    <row r="135" spans="1:65" s="12" customFormat="1">
      <c r="B135" s="217"/>
      <c r="C135" s="218"/>
      <c r="D135" s="213" t="s">
        <v>205</v>
      </c>
      <c r="E135" s="219" t="s">
        <v>1</v>
      </c>
      <c r="F135" s="220" t="s">
        <v>815</v>
      </c>
      <c r="G135" s="218"/>
      <c r="H135" s="221">
        <v>12.25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205</v>
      </c>
      <c r="AU135" s="227" t="s">
        <v>92</v>
      </c>
      <c r="AV135" s="12" t="s">
        <v>92</v>
      </c>
      <c r="AW135" s="12" t="s">
        <v>38</v>
      </c>
      <c r="AX135" s="12" t="s">
        <v>84</v>
      </c>
      <c r="AY135" s="227" t="s">
        <v>151</v>
      </c>
    </row>
    <row r="136" spans="1:65" s="12" customFormat="1">
      <c r="B136" s="217"/>
      <c r="C136" s="218"/>
      <c r="D136" s="213" t="s">
        <v>205</v>
      </c>
      <c r="E136" s="219" t="s">
        <v>1</v>
      </c>
      <c r="F136" s="220" t="s">
        <v>816</v>
      </c>
      <c r="G136" s="218"/>
      <c r="H136" s="221">
        <v>11.2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205</v>
      </c>
      <c r="AU136" s="227" t="s">
        <v>92</v>
      </c>
      <c r="AV136" s="12" t="s">
        <v>92</v>
      </c>
      <c r="AW136" s="12" t="s">
        <v>38</v>
      </c>
      <c r="AX136" s="12" t="s">
        <v>84</v>
      </c>
      <c r="AY136" s="227" t="s">
        <v>151</v>
      </c>
    </row>
    <row r="137" spans="1:65" s="13" customFormat="1">
      <c r="B137" s="228"/>
      <c r="C137" s="229"/>
      <c r="D137" s="213" t="s">
        <v>205</v>
      </c>
      <c r="E137" s="230" t="s">
        <v>1</v>
      </c>
      <c r="F137" s="231" t="s">
        <v>209</v>
      </c>
      <c r="G137" s="229"/>
      <c r="H137" s="232">
        <v>23.45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AT137" s="238" t="s">
        <v>205</v>
      </c>
      <c r="AU137" s="238" t="s">
        <v>92</v>
      </c>
      <c r="AV137" s="13" t="s">
        <v>107</v>
      </c>
      <c r="AW137" s="13" t="s">
        <v>38</v>
      </c>
      <c r="AX137" s="13" t="s">
        <v>21</v>
      </c>
      <c r="AY137" s="238" t="s">
        <v>151</v>
      </c>
    </row>
    <row r="138" spans="1:65" s="2" customFormat="1" ht="21.75" customHeight="1">
      <c r="A138" s="34"/>
      <c r="B138" s="35"/>
      <c r="C138" s="200" t="s">
        <v>110</v>
      </c>
      <c r="D138" s="200" t="s">
        <v>152</v>
      </c>
      <c r="E138" s="201" t="s">
        <v>500</v>
      </c>
      <c r="F138" s="202" t="s">
        <v>501</v>
      </c>
      <c r="G138" s="203" t="s">
        <v>368</v>
      </c>
      <c r="H138" s="204">
        <v>11.2</v>
      </c>
      <c r="I138" s="205"/>
      <c r="J138" s="206">
        <f>ROUND(I138*H138,2)</f>
        <v>0</v>
      </c>
      <c r="K138" s="202" t="s">
        <v>156</v>
      </c>
      <c r="L138" s="39"/>
      <c r="M138" s="207" t="s">
        <v>1</v>
      </c>
      <c r="N138" s="208" t="s">
        <v>49</v>
      </c>
      <c r="O138" s="71"/>
      <c r="P138" s="209">
        <f>O138*H138</f>
        <v>0</v>
      </c>
      <c r="Q138" s="209">
        <v>0</v>
      </c>
      <c r="R138" s="209">
        <f>Q138*H138</f>
        <v>0</v>
      </c>
      <c r="S138" s="209">
        <v>0</v>
      </c>
      <c r="T138" s="21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1" t="s">
        <v>107</v>
      </c>
      <c r="AT138" s="211" t="s">
        <v>152</v>
      </c>
      <c r="AU138" s="211" t="s">
        <v>92</v>
      </c>
      <c r="AY138" s="17" t="s">
        <v>151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7" t="s">
        <v>21</v>
      </c>
      <c r="BK138" s="212">
        <f>ROUND(I138*H138,2)</f>
        <v>0</v>
      </c>
      <c r="BL138" s="17" t="s">
        <v>107</v>
      </c>
      <c r="BM138" s="211" t="s">
        <v>817</v>
      </c>
    </row>
    <row r="139" spans="1:65" s="12" customFormat="1" ht="20.399999999999999">
      <c r="B139" s="217"/>
      <c r="C139" s="218"/>
      <c r="D139" s="213" t="s">
        <v>205</v>
      </c>
      <c r="E139" s="219" t="s">
        <v>1</v>
      </c>
      <c r="F139" s="220" t="s">
        <v>818</v>
      </c>
      <c r="G139" s="218"/>
      <c r="H139" s="221">
        <v>11.2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205</v>
      </c>
      <c r="AU139" s="227" t="s">
        <v>92</v>
      </c>
      <c r="AV139" s="12" t="s">
        <v>92</v>
      </c>
      <c r="AW139" s="12" t="s">
        <v>38</v>
      </c>
      <c r="AX139" s="12" t="s">
        <v>84</v>
      </c>
      <c r="AY139" s="227" t="s">
        <v>151</v>
      </c>
    </row>
    <row r="140" spans="1:65" s="13" customFormat="1">
      <c r="B140" s="228"/>
      <c r="C140" s="229"/>
      <c r="D140" s="213" t="s">
        <v>205</v>
      </c>
      <c r="E140" s="230" t="s">
        <v>1</v>
      </c>
      <c r="F140" s="231" t="s">
        <v>209</v>
      </c>
      <c r="G140" s="229"/>
      <c r="H140" s="232">
        <v>11.2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7"/>
      <c r="AT140" s="238" t="s">
        <v>205</v>
      </c>
      <c r="AU140" s="238" t="s">
        <v>92</v>
      </c>
      <c r="AV140" s="13" t="s">
        <v>107</v>
      </c>
      <c r="AW140" s="13" t="s">
        <v>38</v>
      </c>
      <c r="AX140" s="13" t="s">
        <v>21</v>
      </c>
      <c r="AY140" s="238" t="s">
        <v>151</v>
      </c>
    </row>
    <row r="141" spans="1:65" s="2" customFormat="1" ht="21.75" customHeight="1">
      <c r="A141" s="34"/>
      <c r="B141" s="35"/>
      <c r="C141" s="200" t="s">
        <v>113</v>
      </c>
      <c r="D141" s="200" t="s">
        <v>152</v>
      </c>
      <c r="E141" s="201" t="s">
        <v>383</v>
      </c>
      <c r="F141" s="202" t="s">
        <v>384</v>
      </c>
      <c r="G141" s="203" t="s">
        <v>368</v>
      </c>
      <c r="H141" s="204">
        <v>23.532</v>
      </c>
      <c r="I141" s="205"/>
      <c r="J141" s="206">
        <f>ROUND(I141*H141,2)</f>
        <v>0</v>
      </c>
      <c r="K141" s="202" t="s">
        <v>156</v>
      </c>
      <c r="L141" s="39"/>
      <c r="M141" s="207" t="s">
        <v>1</v>
      </c>
      <c r="N141" s="208" t="s">
        <v>49</v>
      </c>
      <c r="O141" s="71"/>
      <c r="P141" s="209">
        <f>O141*H141</f>
        <v>0</v>
      </c>
      <c r="Q141" s="209">
        <v>0</v>
      </c>
      <c r="R141" s="209">
        <f>Q141*H141</f>
        <v>0</v>
      </c>
      <c r="S141" s="209">
        <v>0</v>
      </c>
      <c r="T141" s="21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1" t="s">
        <v>107</v>
      </c>
      <c r="AT141" s="211" t="s">
        <v>152</v>
      </c>
      <c r="AU141" s="211" t="s">
        <v>92</v>
      </c>
      <c r="AY141" s="17" t="s">
        <v>151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7" t="s">
        <v>21</v>
      </c>
      <c r="BK141" s="212">
        <f>ROUND(I141*H141,2)</f>
        <v>0</v>
      </c>
      <c r="BL141" s="17" t="s">
        <v>107</v>
      </c>
      <c r="BM141" s="211" t="s">
        <v>819</v>
      </c>
    </row>
    <row r="142" spans="1:65" s="12" customFormat="1">
      <c r="B142" s="217"/>
      <c r="C142" s="218"/>
      <c r="D142" s="213" t="s">
        <v>205</v>
      </c>
      <c r="E142" s="219" t="s">
        <v>1</v>
      </c>
      <c r="F142" s="220" t="s">
        <v>812</v>
      </c>
      <c r="G142" s="218"/>
      <c r="H142" s="221">
        <v>13.5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205</v>
      </c>
      <c r="AU142" s="227" t="s">
        <v>92</v>
      </c>
      <c r="AV142" s="12" t="s">
        <v>92</v>
      </c>
      <c r="AW142" s="12" t="s">
        <v>38</v>
      </c>
      <c r="AX142" s="12" t="s">
        <v>84</v>
      </c>
      <c r="AY142" s="227" t="s">
        <v>151</v>
      </c>
    </row>
    <row r="143" spans="1:65" s="12" customFormat="1" ht="20.399999999999999">
      <c r="B143" s="217"/>
      <c r="C143" s="218"/>
      <c r="D143" s="213" t="s">
        <v>205</v>
      </c>
      <c r="E143" s="219" t="s">
        <v>1</v>
      </c>
      <c r="F143" s="220" t="s">
        <v>813</v>
      </c>
      <c r="G143" s="218"/>
      <c r="H143" s="221">
        <v>11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205</v>
      </c>
      <c r="AU143" s="227" t="s">
        <v>92</v>
      </c>
      <c r="AV143" s="12" t="s">
        <v>92</v>
      </c>
      <c r="AW143" s="12" t="s">
        <v>38</v>
      </c>
      <c r="AX143" s="12" t="s">
        <v>84</v>
      </c>
      <c r="AY143" s="227" t="s">
        <v>151</v>
      </c>
    </row>
    <row r="144" spans="1:65" s="12" customFormat="1">
      <c r="B144" s="217"/>
      <c r="C144" s="218"/>
      <c r="D144" s="213" t="s">
        <v>205</v>
      </c>
      <c r="E144" s="219" t="s">
        <v>1</v>
      </c>
      <c r="F144" s="220" t="s">
        <v>820</v>
      </c>
      <c r="G144" s="218"/>
      <c r="H144" s="221">
        <v>-5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205</v>
      </c>
      <c r="AU144" s="227" t="s">
        <v>92</v>
      </c>
      <c r="AV144" s="12" t="s">
        <v>92</v>
      </c>
      <c r="AW144" s="12" t="s">
        <v>38</v>
      </c>
      <c r="AX144" s="12" t="s">
        <v>84</v>
      </c>
      <c r="AY144" s="227" t="s">
        <v>151</v>
      </c>
    </row>
    <row r="145" spans="1:65" s="12" customFormat="1" ht="20.399999999999999">
      <c r="B145" s="217"/>
      <c r="C145" s="218"/>
      <c r="D145" s="213" t="s">
        <v>205</v>
      </c>
      <c r="E145" s="219" t="s">
        <v>1</v>
      </c>
      <c r="F145" s="220" t="s">
        <v>821</v>
      </c>
      <c r="G145" s="218"/>
      <c r="H145" s="221">
        <v>4.032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205</v>
      </c>
      <c r="AU145" s="227" t="s">
        <v>92</v>
      </c>
      <c r="AV145" s="12" t="s">
        <v>92</v>
      </c>
      <c r="AW145" s="12" t="s">
        <v>38</v>
      </c>
      <c r="AX145" s="12" t="s">
        <v>84</v>
      </c>
      <c r="AY145" s="227" t="s">
        <v>151</v>
      </c>
    </row>
    <row r="146" spans="1:65" s="13" customFormat="1">
      <c r="B146" s="228"/>
      <c r="C146" s="229"/>
      <c r="D146" s="213" t="s">
        <v>205</v>
      </c>
      <c r="E146" s="230" t="s">
        <v>1</v>
      </c>
      <c r="F146" s="231" t="s">
        <v>209</v>
      </c>
      <c r="G146" s="229"/>
      <c r="H146" s="232">
        <v>23.532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AT146" s="238" t="s">
        <v>205</v>
      </c>
      <c r="AU146" s="238" t="s">
        <v>92</v>
      </c>
      <c r="AV146" s="13" t="s">
        <v>107</v>
      </c>
      <c r="AW146" s="13" t="s">
        <v>38</v>
      </c>
      <c r="AX146" s="13" t="s">
        <v>21</v>
      </c>
      <c r="AY146" s="238" t="s">
        <v>151</v>
      </c>
    </row>
    <row r="147" spans="1:65" s="2" customFormat="1" ht="21.75" customHeight="1">
      <c r="A147" s="34"/>
      <c r="B147" s="35"/>
      <c r="C147" s="200" t="s">
        <v>116</v>
      </c>
      <c r="D147" s="200" t="s">
        <v>152</v>
      </c>
      <c r="E147" s="201" t="s">
        <v>387</v>
      </c>
      <c r="F147" s="202" t="s">
        <v>388</v>
      </c>
      <c r="G147" s="203" t="s">
        <v>368</v>
      </c>
      <c r="H147" s="204">
        <v>117.66</v>
      </c>
      <c r="I147" s="205"/>
      <c r="J147" s="206">
        <f>ROUND(I147*H147,2)</f>
        <v>0</v>
      </c>
      <c r="K147" s="202" t="s">
        <v>156</v>
      </c>
      <c r="L147" s="39"/>
      <c r="M147" s="207" t="s">
        <v>1</v>
      </c>
      <c r="N147" s="208" t="s">
        <v>49</v>
      </c>
      <c r="O147" s="71"/>
      <c r="P147" s="209">
        <f>O147*H147</f>
        <v>0</v>
      </c>
      <c r="Q147" s="209">
        <v>0</v>
      </c>
      <c r="R147" s="209">
        <f>Q147*H147</f>
        <v>0</v>
      </c>
      <c r="S147" s="209">
        <v>0</v>
      </c>
      <c r="T147" s="21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1" t="s">
        <v>107</v>
      </c>
      <c r="AT147" s="211" t="s">
        <v>152</v>
      </c>
      <c r="AU147" s="211" t="s">
        <v>92</v>
      </c>
      <c r="AY147" s="17" t="s">
        <v>151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7" t="s">
        <v>21</v>
      </c>
      <c r="BK147" s="212">
        <f>ROUND(I147*H147,2)</f>
        <v>0</v>
      </c>
      <c r="BL147" s="17" t="s">
        <v>107</v>
      </c>
      <c r="BM147" s="211" t="s">
        <v>822</v>
      </c>
    </row>
    <row r="148" spans="1:65" s="15" customFormat="1">
      <c r="B148" s="251"/>
      <c r="C148" s="252"/>
      <c r="D148" s="213" t="s">
        <v>205</v>
      </c>
      <c r="E148" s="253" t="s">
        <v>1</v>
      </c>
      <c r="F148" s="254" t="s">
        <v>390</v>
      </c>
      <c r="G148" s="252"/>
      <c r="H148" s="253" t="s">
        <v>1</v>
      </c>
      <c r="I148" s="255"/>
      <c r="J148" s="252"/>
      <c r="K148" s="252"/>
      <c r="L148" s="256"/>
      <c r="M148" s="257"/>
      <c r="N148" s="258"/>
      <c r="O148" s="258"/>
      <c r="P148" s="258"/>
      <c r="Q148" s="258"/>
      <c r="R148" s="258"/>
      <c r="S148" s="258"/>
      <c r="T148" s="259"/>
      <c r="AT148" s="260" t="s">
        <v>205</v>
      </c>
      <c r="AU148" s="260" t="s">
        <v>92</v>
      </c>
      <c r="AV148" s="15" t="s">
        <v>21</v>
      </c>
      <c r="AW148" s="15" t="s">
        <v>38</v>
      </c>
      <c r="AX148" s="15" t="s">
        <v>84</v>
      </c>
      <c r="AY148" s="260" t="s">
        <v>151</v>
      </c>
    </row>
    <row r="149" spans="1:65" s="12" customFormat="1">
      <c r="B149" s="217"/>
      <c r="C149" s="218"/>
      <c r="D149" s="213" t="s">
        <v>205</v>
      </c>
      <c r="E149" s="219" t="s">
        <v>1</v>
      </c>
      <c r="F149" s="220" t="s">
        <v>823</v>
      </c>
      <c r="G149" s="218"/>
      <c r="H149" s="221">
        <v>117.66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205</v>
      </c>
      <c r="AU149" s="227" t="s">
        <v>92</v>
      </c>
      <c r="AV149" s="12" t="s">
        <v>92</v>
      </c>
      <c r="AW149" s="12" t="s">
        <v>38</v>
      </c>
      <c r="AX149" s="12" t="s">
        <v>84</v>
      </c>
      <c r="AY149" s="227" t="s">
        <v>151</v>
      </c>
    </row>
    <row r="150" spans="1:65" s="13" customFormat="1">
      <c r="B150" s="228"/>
      <c r="C150" s="229"/>
      <c r="D150" s="213" t="s">
        <v>205</v>
      </c>
      <c r="E150" s="230" t="s">
        <v>1</v>
      </c>
      <c r="F150" s="231" t="s">
        <v>209</v>
      </c>
      <c r="G150" s="229"/>
      <c r="H150" s="232">
        <v>117.66</v>
      </c>
      <c r="I150" s="233"/>
      <c r="J150" s="229"/>
      <c r="K150" s="229"/>
      <c r="L150" s="234"/>
      <c r="M150" s="235"/>
      <c r="N150" s="236"/>
      <c r="O150" s="236"/>
      <c r="P150" s="236"/>
      <c r="Q150" s="236"/>
      <c r="R150" s="236"/>
      <c r="S150" s="236"/>
      <c r="T150" s="237"/>
      <c r="AT150" s="238" t="s">
        <v>205</v>
      </c>
      <c r="AU150" s="238" t="s">
        <v>92</v>
      </c>
      <c r="AV150" s="13" t="s">
        <v>107</v>
      </c>
      <c r="AW150" s="13" t="s">
        <v>38</v>
      </c>
      <c r="AX150" s="13" t="s">
        <v>21</v>
      </c>
      <c r="AY150" s="238" t="s">
        <v>151</v>
      </c>
    </row>
    <row r="151" spans="1:65" s="2" customFormat="1" ht="16.5" customHeight="1">
      <c r="A151" s="34"/>
      <c r="B151" s="35"/>
      <c r="C151" s="200" t="s">
        <v>119</v>
      </c>
      <c r="D151" s="200" t="s">
        <v>152</v>
      </c>
      <c r="E151" s="201" t="s">
        <v>515</v>
      </c>
      <c r="F151" s="202" t="s">
        <v>516</v>
      </c>
      <c r="G151" s="203" t="s">
        <v>368</v>
      </c>
      <c r="H151" s="204">
        <v>17.5</v>
      </c>
      <c r="I151" s="205"/>
      <c r="J151" s="206">
        <f>ROUND(I151*H151,2)</f>
        <v>0</v>
      </c>
      <c r="K151" s="202" t="s">
        <v>156</v>
      </c>
      <c r="L151" s="39"/>
      <c r="M151" s="207" t="s">
        <v>1</v>
      </c>
      <c r="N151" s="208" t="s">
        <v>49</v>
      </c>
      <c r="O151" s="71"/>
      <c r="P151" s="209">
        <f>O151*H151</f>
        <v>0</v>
      </c>
      <c r="Q151" s="209">
        <v>0</v>
      </c>
      <c r="R151" s="209">
        <f>Q151*H151</f>
        <v>0</v>
      </c>
      <c r="S151" s="209">
        <v>0</v>
      </c>
      <c r="T151" s="21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1" t="s">
        <v>107</v>
      </c>
      <c r="AT151" s="211" t="s">
        <v>152</v>
      </c>
      <c r="AU151" s="211" t="s">
        <v>92</v>
      </c>
      <c r="AY151" s="17" t="s">
        <v>151</v>
      </c>
      <c r="BE151" s="212">
        <f>IF(N151="základní",J151,0)</f>
        <v>0</v>
      </c>
      <c r="BF151" s="212">
        <f>IF(N151="snížená",J151,0)</f>
        <v>0</v>
      </c>
      <c r="BG151" s="212">
        <f>IF(N151="zákl. přenesená",J151,0)</f>
        <v>0</v>
      </c>
      <c r="BH151" s="212">
        <f>IF(N151="sníž. přenesená",J151,0)</f>
        <v>0</v>
      </c>
      <c r="BI151" s="212">
        <f>IF(N151="nulová",J151,0)</f>
        <v>0</v>
      </c>
      <c r="BJ151" s="17" t="s">
        <v>21</v>
      </c>
      <c r="BK151" s="212">
        <f>ROUND(I151*H151,2)</f>
        <v>0</v>
      </c>
      <c r="BL151" s="17" t="s">
        <v>107</v>
      </c>
      <c r="BM151" s="211" t="s">
        <v>824</v>
      </c>
    </row>
    <row r="152" spans="1:65" s="12" customFormat="1">
      <c r="B152" s="217"/>
      <c r="C152" s="218"/>
      <c r="D152" s="213" t="s">
        <v>205</v>
      </c>
      <c r="E152" s="219" t="s">
        <v>1</v>
      </c>
      <c r="F152" s="220" t="s">
        <v>825</v>
      </c>
      <c r="G152" s="218"/>
      <c r="H152" s="221">
        <v>5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205</v>
      </c>
      <c r="AU152" s="227" t="s">
        <v>92</v>
      </c>
      <c r="AV152" s="12" t="s">
        <v>92</v>
      </c>
      <c r="AW152" s="12" t="s">
        <v>38</v>
      </c>
      <c r="AX152" s="12" t="s">
        <v>84</v>
      </c>
      <c r="AY152" s="227" t="s">
        <v>151</v>
      </c>
    </row>
    <row r="153" spans="1:65" s="12" customFormat="1" ht="20.399999999999999">
      <c r="B153" s="217"/>
      <c r="C153" s="218"/>
      <c r="D153" s="213" t="s">
        <v>205</v>
      </c>
      <c r="E153" s="219" t="s">
        <v>1</v>
      </c>
      <c r="F153" s="220" t="s">
        <v>826</v>
      </c>
      <c r="G153" s="218"/>
      <c r="H153" s="221">
        <v>12.5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205</v>
      </c>
      <c r="AU153" s="227" t="s">
        <v>92</v>
      </c>
      <c r="AV153" s="12" t="s">
        <v>92</v>
      </c>
      <c r="AW153" s="12" t="s">
        <v>38</v>
      </c>
      <c r="AX153" s="12" t="s">
        <v>84</v>
      </c>
      <c r="AY153" s="227" t="s">
        <v>151</v>
      </c>
    </row>
    <row r="154" spans="1:65" s="13" customFormat="1">
      <c r="B154" s="228"/>
      <c r="C154" s="229"/>
      <c r="D154" s="213" t="s">
        <v>205</v>
      </c>
      <c r="E154" s="230" t="s">
        <v>1</v>
      </c>
      <c r="F154" s="231" t="s">
        <v>209</v>
      </c>
      <c r="G154" s="229"/>
      <c r="H154" s="232">
        <v>17.5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205</v>
      </c>
      <c r="AU154" s="238" t="s">
        <v>92</v>
      </c>
      <c r="AV154" s="13" t="s">
        <v>107</v>
      </c>
      <c r="AW154" s="13" t="s">
        <v>38</v>
      </c>
      <c r="AX154" s="13" t="s">
        <v>21</v>
      </c>
      <c r="AY154" s="238" t="s">
        <v>151</v>
      </c>
    </row>
    <row r="155" spans="1:65" s="2" customFormat="1" ht="21.75" customHeight="1">
      <c r="A155" s="34"/>
      <c r="B155" s="35"/>
      <c r="C155" s="200" t="s">
        <v>122</v>
      </c>
      <c r="D155" s="200" t="s">
        <v>152</v>
      </c>
      <c r="E155" s="201" t="s">
        <v>392</v>
      </c>
      <c r="F155" s="202" t="s">
        <v>791</v>
      </c>
      <c r="G155" s="203" t="s">
        <v>394</v>
      </c>
      <c r="H155" s="204">
        <v>38.828000000000003</v>
      </c>
      <c r="I155" s="205"/>
      <c r="J155" s="206">
        <f>ROUND(I155*H155,2)</f>
        <v>0</v>
      </c>
      <c r="K155" s="202" t="s">
        <v>156</v>
      </c>
      <c r="L155" s="39"/>
      <c r="M155" s="207" t="s">
        <v>1</v>
      </c>
      <c r="N155" s="208" t="s">
        <v>49</v>
      </c>
      <c r="O155" s="71"/>
      <c r="P155" s="209">
        <f>O155*H155</f>
        <v>0</v>
      </c>
      <c r="Q155" s="209">
        <v>0</v>
      </c>
      <c r="R155" s="209">
        <f>Q155*H155</f>
        <v>0</v>
      </c>
      <c r="S155" s="209">
        <v>0</v>
      </c>
      <c r="T155" s="210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1" t="s">
        <v>107</v>
      </c>
      <c r="AT155" s="211" t="s">
        <v>152</v>
      </c>
      <c r="AU155" s="211" t="s">
        <v>92</v>
      </c>
      <c r="AY155" s="17" t="s">
        <v>151</v>
      </c>
      <c r="BE155" s="212">
        <f>IF(N155="základní",J155,0)</f>
        <v>0</v>
      </c>
      <c r="BF155" s="212">
        <f>IF(N155="snížená",J155,0)</f>
        <v>0</v>
      </c>
      <c r="BG155" s="212">
        <f>IF(N155="zákl. přenesená",J155,0)</f>
        <v>0</v>
      </c>
      <c r="BH155" s="212">
        <f>IF(N155="sníž. přenesená",J155,0)</f>
        <v>0</v>
      </c>
      <c r="BI155" s="212">
        <f>IF(N155="nulová",J155,0)</f>
        <v>0</v>
      </c>
      <c r="BJ155" s="17" t="s">
        <v>21</v>
      </c>
      <c r="BK155" s="212">
        <f>ROUND(I155*H155,2)</f>
        <v>0</v>
      </c>
      <c r="BL155" s="17" t="s">
        <v>107</v>
      </c>
      <c r="BM155" s="211" t="s">
        <v>827</v>
      </c>
    </row>
    <row r="156" spans="1:65" s="12" customFormat="1">
      <c r="B156" s="217"/>
      <c r="C156" s="218"/>
      <c r="D156" s="213" t="s">
        <v>205</v>
      </c>
      <c r="E156" s="219" t="s">
        <v>1</v>
      </c>
      <c r="F156" s="220" t="s">
        <v>828</v>
      </c>
      <c r="G156" s="218"/>
      <c r="H156" s="221">
        <v>38.828000000000003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205</v>
      </c>
      <c r="AU156" s="227" t="s">
        <v>92</v>
      </c>
      <c r="AV156" s="12" t="s">
        <v>92</v>
      </c>
      <c r="AW156" s="12" t="s">
        <v>38</v>
      </c>
      <c r="AX156" s="12" t="s">
        <v>84</v>
      </c>
      <c r="AY156" s="227" t="s">
        <v>151</v>
      </c>
    </row>
    <row r="157" spans="1:65" s="13" customFormat="1">
      <c r="B157" s="228"/>
      <c r="C157" s="229"/>
      <c r="D157" s="213" t="s">
        <v>205</v>
      </c>
      <c r="E157" s="230" t="s">
        <v>1</v>
      </c>
      <c r="F157" s="231" t="s">
        <v>209</v>
      </c>
      <c r="G157" s="229"/>
      <c r="H157" s="232">
        <v>38.828000000000003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AT157" s="238" t="s">
        <v>205</v>
      </c>
      <c r="AU157" s="238" t="s">
        <v>92</v>
      </c>
      <c r="AV157" s="13" t="s">
        <v>107</v>
      </c>
      <c r="AW157" s="13" t="s">
        <v>38</v>
      </c>
      <c r="AX157" s="13" t="s">
        <v>21</v>
      </c>
      <c r="AY157" s="238" t="s">
        <v>151</v>
      </c>
    </row>
    <row r="158" spans="1:65" s="2" customFormat="1" ht="21.75" customHeight="1">
      <c r="A158" s="34"/>
      <c r="B158" s="35"/>
      <c r="C158" s="200" t="s">
        <v>26</v>
      </c>
      <c r="D158" s="200" t="s">
        <v>152</v>
      </c>
      <c r="E158" s="201" t="s">
        <v>521</v>
      </c>
      <c r="F158" s="202" t="s">
        <v>522</v>
      </c>
      <c r="G158" s="203" t="s">
        <v>368</v>
      </c>
      <c r="H158" s="204">
        <v>12.167999999999999</v>
      </c>
      <c r="I158" s="205"/>
      <c r="J158" s="206">
        <f>ROUND(I158*H158,2)</f>
        <v>0</v>
      </c>
      <c r="K158" s="202" t="s">
        <v>156</v>
      </c>
      <c r="L158" s="39"/>
      <c r="M158" s="207" t="s">
        <v>1</v>
      </c>
      <c r="N158" s="208" t="s">
        <v>49</v>
      </c>
      <c r="O158" s="71"/>
      <c r="P158" s="209">
        <f>O158*H158</f>
        <v>0</v>
      </c>
      <c r="Q158" s="209">
        <v>0</v>
      </c>
      <c r="R158" s="209">
        <f>Q158*H158</f>
        <v>0</v>
      </c>
      <c r="S158" s="209">
        <v>0</v>
      </c>
      <c r="T158" s="210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1" t="s">
        <v>107</v>
      </c>
      <c r="AT158" s="211" t="s">
        <v>152</v>
      </c>
      <c r="AU158" s="211" t="s">
        <v>92</v>
      </c>
      <c r="AY158" s="17" t="s">
        <v>151</v>
      </c>
      <c r="BE158" s="212">
        <f>IF(N158="základní",J158,0)</f>
        <v>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17" t="s">
        <v>21</v>
      </c>
      <c r="BK158" s="212">
        <f>ROUND(I158*H158,2)</f>
        <v>0</v>
      </c>
      <c r="BL158" s="17" t="s">
        <v>107</v>
      </c>
      <c r="BM158" s="211" t="s">
        <v>829</v>
      </c>
    </row>
    <row r="159" spans="1:65" s="12" customFormat="1">
      <c r="B159" s="217"/>
      <c r="C159" s="218"/>
      <c r="D159" s="213" t="s">
        <v>205</v>
      </c>
      <c r="E159" s="219" t="s">
        <v>1</v>
      </c>
      <c r="F159" s="220" t="s">
        <v>830</v>
      </c>
      <c r="G159" s="218"/>
      <c r="H159" s="221">
        <v>5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205</v>
      </c>
      <c r="AU159" s="227" t="s">
        <v>92</v>
      </c>
      <c r="AV159" s="12" t="s">
        <v>92</v>
      </c>
      <c r="AW159" s="12" t="s">
        <v>38</v>
      </c>
      <c r="AX159" s="12" t="s">
        <v>84</v>
      </c>
      <c r="AY159" s="227" t="s">
        <v>151</v>
      </c>
    </row>
    <row r="160" spans="1:65" s="12" customFormat="1" ht="20.399999999999999">
      <c r="B160" s="217"/>
      <c r="C160" s="218"/>
      <c r="D160" s="213" t="s">
        <v>205</v>
      </c>
      <c r="E160" s="219" t="s">
        <v>1</v>
      </c>
      <c r="F160" s="220" t="s">
        <v>831</v>
      </c>
      <c r="G160" s="218"/>
      <c r="H160" s="221">
        <v>7.1680000000000001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205</v>
      </c>
      <c r="AU160" s="227" t="s">
        <v>92</v>
      </c>
      <c r="AV160" s="12" t="s">
        <v>92</v>
      </c>
      <c r="AW160" s="12" t="s">
        <v>38</v>
      </c>
      <c r="AX160" s="12" t="s">
        <v>84</v>
      </c>
      <c r="AY160" s="227" t="s">
        <v>151</v>
      </c>
    </row>
    <row r="161" spans="1:65" s="13" customFormat="1">
      <c r="B161" s="228"/>
      <c r="C161" s="229"/>
      <c r="D161" s="213" t="s">
        <v>205</v>
      </c>
      <c r="E161" s="230" t="s">
        <v>1</v>
      </c>
      <c r="F161" s="231" t="s">
        <v>209</v>
      </c>
      <c r="G161" s="229"/>
      <c r="H161" s="232">
        <v>12.167999999999999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7"/>
      <c r="AT161" s="238" t="s">
        <v>205</v>
      </c>
      <c r="AU161" s="238" t="s">
        <v>92</v>
      </c>
      <c r="AV161" s="13" t="s">
        <v>107</v>
      </c>
      <c r="AW161" s="13" t="s">
        <v>38</v>
      </c>
      <c r="AX161" s="13" t="s">
        <v>21</v>
      </c>
      <c r="AY161" s="238" t="s">
        <v>151</v>
      </c>
    </row>
    <row r="162" spans="1:65" s="2" customFormat="1" ht="21.75" customHeight="1">
      <c r="A162" s="34"/>
      <c r="B162" s="35"/>
      <c r="C162" s="200" t="s">
        <v>200</v>
      </c>
      <c r="D162" s="200" t="s">
        <v>152</v>
      </c>
      <c r="E162" s="201" t="s">
        <v>379</v>
      </c>
      <c r="F162" s="202" t="s">
        <v>380</v>
      </c>
      <c r="G162" s="203" t="s">
        <v>368</v>
      </c>
      <c r="H162" s="204">
        <v>22.5</v>
      </c>
      <c r="I162" s="205"/>
      <c r="J162" s="206">
        <f>ROUND(I162*H162,2)</f>
        <v>0</v>
      </c>
      <c r="K162" s="202" t="s">
        <v>156</v>
      </c>
      <c r="L162" s="39"/>
      <c r="M162" s="207" t="s">
        <v>1</v>
      </c>
      <c r="N162" s="208" t="s">
        <v>49</v>
      </c>
      <c r="O162" s="71"/>
      <c r="P162" s="209">
        <f>O162*H162</f>
        <v>0</v>
      </c>
      <c r="Q162" s="209">
        <v>0</v>
      </c>
      <c r="R162" s="209">
        <f>Q162*H162</f>
        <v>0</v>
      </c>
      <c r="S162" s="209">
        <v>0</v>
      </c>
      <c r="T162" s="210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1" t="s">
        <v>107</v>
      </c>
      <c r="AT162" s="211" t="s">
        <v>152</v>
      </c>
      <c r="AU162" s="211" t="s">
        <v>92</v>
      </c>
      <c r="AY162" s="17" t="s">
        <v>151</v>
      </c>
      <c r="BE162" s="212">
        <f>IF(N162="základní",J162,0)</f>
        <v>0</v>
      </c>
      <c r="BF162" s="212">
        <f>IF(N162="snížená",J162,0)</f>
        <v>0</v>
      </c>
      <c r="BG162" s="212">
        <f>IF(N162="zákl. přenesená",J162,0)</f>
        <v>0</v>
      </c>
      <c r="BH162" s="212">
        <f>IF(N162="sníž. přenesená",J162,0)</f>
        <v>0</v>
      </c>
      <c r="BI162" s="212">
        <f>IF(N162="nulová",J162,0)</f>
        <v>0</v>
      </c>
      <c r="BJ162" s="17" t="s">
        <v>21</v>
      </c>
      <c r="BK162" s="212">
        <f>ROUND(I162*H162,2)</f>
        <v>0</v>
      </c>
      <c r="BL162" s="17" t="s">
        <v>107</v>
      </c>
      <c r="BM162" s="211" t="s">
        <v>832</v>
      </c>
    </row>
    <row r="163" spans="1:65" s="12" customFormat="1">
      <c r="B163" s="217"/>
      <c r="C163" s="218"/>
      <c r="D163" s="213" t="s">
        <v>205</v>
      </c>
      <c r="E163" s="219" t="s">
        <v>1</v>
      </c>
      <c r="F163" s="220" t="s">
        <v>833</v>
      </c>
      <c r="G163" s="218"/>
      <c r="H163" s="221">
        <v>5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205</v>
      </c>
      <c r="AU163" s="227" t="s">
        <v>92</v>
      </c>
      <c r="AV163" s="12" t="s">
        <v>92</v>
      </c>
      <c r="AW163" s="12" t="s">
        <v>38</v>
      </c>
      <c r="AX163" s="12" t="s">
        <v>84</v>
      </c>
      <c r="AY163" s="227" t="s">
        <v>151</v>
      </c>
    </row>
    <row r="164" spans="1:65" s="12" customFormat="1">
      <c r="B164" s="217"/>
      <c r="C164" s="218"/>
      <c r="D164" s="213" t="s">
        <v>205</v>
      </c>
      <c r="E164" s="219" t="s">
        <v>1</v>
      </c>
      <c r="F164" s="220" t="s">
        <v>834</v>
      </c>
      <c r="G164" s="218"/>
      <c r="H164" s="221">
        <v>5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205</v>
      </c>
      <c r="AU164" s="227" t="s">
        <v>92</v>
      </c>
      <c r="AV164" s="12" t="s">
        <v>92</v>
      </c>
      <c r="AW164" s="12" t="s">
        <v>38</v>
      </c>
      <c r="AX164" s="12" t="s">
        <v>84</v>
      </c>
      <c r="AY164" s="227" t="s">
        <v>151</v>
      </c>
    </row>
    <row r="165" spans="1:65" s="12" customFormat="1" ht="20.399999999999999">
      <c r="B165" s="217"/>
      <c r="C165" s="218"/>
      <c r="D165" s="213" t="s">
        <v>205</v>
      </c>
      <c r="E165" s="219" t="s">
        <v>1</v>
      </c>
      <c r="F165" s="220" t="s">
        <v>826</v>
      </c>
      <c r="G165" s="218"/>
      <c r="H165" s="221">
        <v>12.5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205</v>
      </c>
      <c r="AU165" s="227" t="s">
        <v>92</v>
      </c>
      <c r="AV165" s="12" t="s">
        <v>92</v>
      </c>
      <c r="AW165" s="12" t="s">
        <v>38</v>
      </c>
      <c r="AX165" s="12" t="s">
        <v>84</v>
      </c>
      <c r="AY165" s="227" t="s">
        <v>151</v>
      </c>
    </row>
    <row r="166" spans="1:65" s="13" customFormat="1">
      <c r="B166" s="228"/>
      <c r="C166" s="229"/>
      <c r="D166" s="213" t="s">
        <v>205</v>
      </c>
      <c r="E166" s="230" t="s">
        <v>1</v>
      </c>
      <c r="F166" s="231" t="s">
        <v>209</v>
      </c>
      <c r="G166" s="229"/>
      <c r="H166" s="232">
        <v>22.5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AT166" s="238" t="s">
        <v>205</v>
      </c>
      <c r="AU166" s="238" t="s">
        <v>92</v>
      </c>
      <c r="AV166" s="13" t="s">
        <v>107</v>
      </c>
      <c r="AW166" s="13" t="s">
        <v>38</v>
      </c>
      <c r="AX166" s="13" t="s">
        <v>21</v>
      </c>
      <c r="AY166" s="238" t="s">
        <v>151</v>
      </c>
    </row>
    <row r="167" spans="1:65" s="2" customFormat="1" ht="21.75" customHeight="1">
      <c r="A167" s="34"/>
      <c r="B167" s="35"/>
      <c r="C167" s="200" t="s">
        <v>210</v>
      </c>
      <c r="D167" s="200" t="s">
        <v>152</v>
      </c>
      <c r="E167" s="201" t="s">
        <v>526</v>
      </c>
      <c r="F167" s="202" t="s">
        <v>527</v>
      </c>
      <c r="G167" s="203" t="s">
        <v>319</v>
      </c>
      <c r="H167" s="204">
        <v>266</v>
      </c>
      <c r="I167" s="205"/>
      <c r="J167" s="206">
        <f>ROUND(I167*H167,2)</f>
        <v>0</v>
      </c>
      <c r="K167" s="202" t="s">
        <v>156</v>
      </c>
      <c r="L167" s="39"/>
      <c r="M167" s="207" t="s">
        <v>1</v>
      </c>
      <c r="N167" s="208" t="s">
        <v>49</v>
      </c>
      <c r="O167" s="71"/>
      <c r="P167" s="209">
        <f>O167*H167</f>
        <v>0</v>
      </c>
      <c r="Q167" s="209">
        <v>0</v>
      </c>
      <c r="R167" s="209">
        <f>Q167*H167</f>
        <v>0</v>
      </c>
      <c r="S167" s="209">
        <v>0</v>
      </c>
      <c r="T167" s="210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1" t="s">
        <v>107</v>
      </c>
      <c r="AT167" s="211" t="s">
        <v>152</v>
      </c>
      <c r="AU167" s="211" t="s">
        <v>92</v>
      </c>
      <c r="AY167" s="17" t="s">
        <v>151</v>
      </c>
      <c r="BE167" s="212">
        <f>IF(N167="základní",J167,0)</f>
        <v>0</v>
      </c>
      <c r="BF167" s="212">
        <f>IF(N167="snížená",J167,0)</f>
        <v>0</v>
      </c>
      <c r="BG167" s="212">
        <f>IF(N167="zákl. přenesená",J167,0)</f>
        <v>0</v>
      </c>
      <c r="BH167" s="212">
        <f>IF(N167="sníž. přenesená",J167,0)</f>
        <v>0</v>
      </c>
      <c r="BI167" s="212">
        <f>IF(N167="nulová",J167,0)</f>
        <v>0</v>
      </c>
      <c r="BJ167" s="17" t="s">
        <v>21</v>
      </c>
      <c r="BK167" s="212">
        <f>ROUND(I167*H167,2)</f>
        <v>0</v>
      </c>
      <c r="BL167" s="17" t="s">
        <v>107</v>
      </c>
      <c r="BM167" s="211" t="s">
        <v>835</v>
      </c>
    </row>
    <row r="168" spans="1:65" s="2" customFormat="1" ht="21.75" customHeight="1">
      <c r="A168" s="34"/>
      <c r="B168" s="35"/>
      <c r="C168" s="200" t="s">
        <v>217</v>
      </c>
      <c r="D168" s="200" t="s">
        <v>152</v>
      </c>
      <c r="E168" s="201" t="s">
        <v>529</v>
      </c>
      <c r="F168" s="202" t="s">
        <v>530</v>
      </c>
      <c r="G168" s="203" t="s">
        <v>319</v>
      </c>
      <c r="H168" s="204">
        <v>266</v>
      </c>
      <c r="I168" s="205"/>
      <c r="J168" s="206">
        <f>ROUND(I168*H168,2)</f>
        <v>0</v>
      </c>
      <c r="K168" s="202" t="s">
        <v>156</v>
      </c>
      <c r="L168" s="39"/>
      <c r="M168" s="207" t="s">
        <v>1</v>
      </c>
      <c r="N168" s="208" t="s">
        <v>49</v>
      </c>
      <c r="O168" s="71"/>
      <c r="P168" s="209">
        <f>O168*H168</f>
        <v>0</v>
      </c>
      <c r="Q168" s="209">
        <v>0</v>
      </c>
      <c r="R168" s="209">
        <f>Q168*H168</f>
        <v>0</v>
      </c>
      <c r="S168" s="209">
        <v>0</v>
      </c>
      <c r="T168" s="210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1" t="s">
        <v>107</v>
      </c>
      <c r="AT168" s="211" t="s">
        <v>152</v>
      </c>
      <c r="AU168" s="211" t="s">
        <v>92</v>
      </c>
      <c r="AY168" s="17" t="s">
        <v>151</v>
      </c>
      <c r="BE168" s="212">
        <f>IF(N168="základní",J168,0)</f>
        <v>0</v>
      </c>
      <c r="BF168" s="212">
        <f>IF(N168="snížená",J168,0)</f>
        <v>0</v>
      </c>
      <c r="BG168" s="212">
        <f>IF(N168="zákl. přenesená",J168,0)</f>
        <v>0</v>
      </c>
      <c r="BH168" s="212">
        <f>IF(N168="sníž. přenesená",J168,0)</f>
        <v>0</v>
      </c>
      <c r="BI168" s="212">
        <f>IF(N168="nulová",J168,0)</f>
        <v>0</v>
      </c>
      <c r="BJ168" s="17" t="s">
        <v>21</v>
      </c>
      <c r="BK168" s="212">
        <f>ROUND(I168*H168,2)</f>
        <v>0</v>
      </c>
      <c r="BL168" s="17" t="s">
        <v>107</v>
      </c>
      <c r="BM168" s="211" t="s">
        <v>836</v>
      </c>
    </row>
    <row r="169" spans="1:65" s="2" customFormat="1" ht="16.5" customHeight="1">
      <c r="A169" s="34"/>
      <c r="B169" s="35"/>
      <c r="C169" s="265" t="s">
        <v>222</v>
      </c>
      <c r="D169" s="265" t="s">
        <v>532</v>
      </c>
      <c r="E169" s="266" t="s">
        <v>533</v>
      </c>
      <c r="F169" s="267" t="s">
        <v>534</v>
      </c>
      <c r="G169" s="268" t="s">
        <v>535</v>
      </c>
      <c r="H169" s="269">
        <v>9.31</v>
      </c>
      <c r="I169" s="270"/>
      <c r="J169" s="271">
        <f>ROUND(I169*H169,2)</f>
        <v>0</v>
      </c>
      <c r="K169" s="267" t="s">
        <v>156</v>
      </c>
      <c r="L169" s="272"/>
      <c r="M169" s="273" t="s">
        <v>1</v>
      </c>
      <c r="N169" s="274" t="s">
        <v>49</v>
      </c>
      <c r="O169" s="71"/>
      <c r="P169" s="209">
        <f>O169*H169</f>
        <v>0</v>
      </c>
      <c r="Q169" s="209">
        <v>1E-3</v>
      </c>
      <c r="R169" s="209">
        <f>Q169*H169</f>
        <v>9.3100000000000006E-3</v>
      </c>
      <c r="S169" s="209">
        <v>0</v>
      </c>
      <c r="T169" s="210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1" t="s">
        <v>119</v>
      </c>
      <c r="AT169" s="211" t="s">
        <v>532</v>
      </c>
      <c r="AU169" s="211" t="s">
        <v>92</v>
      </c>
      <c r="AY169" s="17" t="s">
        <v>151</v>
      </c>
      <c r="BE169" s="212">
        <f>IF(N169="základní",J169,0)</f>
        <v>0</v>
      </c>
      <c r="BF169" s="212">
        <f>IF(N169="snížená",J169,0)</f>
        <v>0</v>
      </c>
      <c r="BG169" s="212">
        <f>IF(N169="zákl. přenesená",J169,0)</f>
        <v>0</v>
      </c>
      <c r="BH169" s="212">
        <f>IF(N169="sníž. přenesená",J169,0)</f>
        <v>0</v>
      </c>
      <c r="BI169" s="212">
        <f>IF(N169="nulová",J169,0)</f>
        <v>0</v>
      </c>
      <c r="BJ169" s="17" t="s">
        <v>21</v>
      </c>
      <c r="BK169" s="212">
        <f>ROUND(I169*H169,2)</f>
        <v>0</v>
      </c>
      <c r="BL169" s="17" t="s">
        <v>107</v>
      </c>
      <c r="BM169" s="211" t="s">
        <v>837</v>
      </c>
    </row>
    <row r="170" spans="1:65" s="12" customFormat="1">
      <c r="B170" s="217"/>
      <c r="C170" s="218"/>
      <c r="D170" s="213" t="s">
        <v>205</v>
      </c>
      <c r="E170" s="219" t="s">
        <v>1</v>
      </c>
      <c r="F170" s="220" t="s">
        <v>838</v>
      </c>
      <c r="G170" s="218"/>
      <c r="H170" s="221">
        <v>9.31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205</v>
      </c>
      <c r="AU170" s="227" t="s">
        <v>92</v>
      </c>
      <c r="AV170" s="12" t="s">
        <v>92</v>
      </c>
      <c r="AW170" s="12" t="s">
        <v>38</v>
      </c>
      <c r="AX170" s="12" t="s">
        <v>84</v>
      </c>
      <c r="AY170" s="227" t="s">
        <v>151</v>
      </c>
    </row>
    <row r="171" spans="1:65" s="13" customFormat="1">
      <c r="B171" s="228"/>
      <c r="C171" s="229"/>
      <c r="D171" s="213" t="s">
        <v>205</v>
      </c>
      <c r="E171" s="230" t="s">
        <v>1</v>
      </c>
      <c r="F171" s="231" t="s">
        <v>209</v>
      </c>
      <c r="G171" s="229"/>
      <c r="H171" s="232">
        <v>9.31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AT171" s="238" t="s">
        <v>205</v>
      </c>
      <c r="AU171" s="238" t="s">
        <v>92</v>
      </c>
      <c r="AV171" s="13" t="s">
        <v>107</v>
      </c>
      <c r="AW171" s="13" t="s">
        <v>38</v>
      </c>
      <c r="AX171" s="13" t="s">
        <v>21</v>
      </c>
      <c r="AY171" s="238" t="s">
        <v>151</v>
      </c>
    </row>
    <row r="172" spans="1:65" s="2" customFormat="1" ht="16.5" customHeight="1">
      <c r="A172" s="34"/>
      <c r="B172" s="35"/>
      <c r="C172" s="200" t="s">
        <v>8</v>
      </c>
      <c r="D172" s="200" t="s">
        <v>152</v>
      </c>
      <c r="E172" s="201" t="s">
        <v>538</v>
      </c>
      <c r="F172" s="202" t="s">
        <v>539</v>
      </c>
      <c r="G172" s="203" t="s">
        <v>319</v>
      </c>
      <c r="H172" s="204">
        <v>184.4</v>
      </c>
      <c r="I172" s="205"/>
      <c r="J172" s="206">
        <f>ROUND(I172*H172,2)</f>
        <v>0</v>
      </c>
      <c r="K172" s="202" t="s">
        <v>156</v>
      </c>
      <c r="L172" s="39"/>
      <c r="M172" s="207" t="s">
        <v>1</v>
      </c>
      <c r="N172" s="208" t="s">
        <v>49</v>
      </c>
      <c r="O172" s="71"/>
      <c r="P172" s="209">
        <f>O172*H172</f>
        <v>0</v>
      </c>
      <c r="Q172" s="209">
        <v>0</v>
      </c>
      <c r="R172" s="209">
        <f>Q172*H172</f>
        <v>0</v>
      </c>
      <c r="S172" s="209">
        <v>0</v>
      </c>
      <c r="T172" s="210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1" t="s">
        <v>107</v>
      </c>
      <c r="AT172" s="211" t="s">
        <v>152</v>
      </c>
      <c r="AU172" s="211" t="s">
        <v>92</v>
      </c>
      <c r="AY172" s="17" t="s">
        <v>151</v>
      </c>
      <c r="BE172" s="212">
        <f>IF(N172="základní",J172,0)</f>
        <v>0</v>
      </c>
      <c r="BF172" s="212">
        <f>IF(N172="snížená",J172,0)</f>
        <v>0</v>
      </c>
      <c r="BG172" s="212">
        <f>IF(N172="zákl. přenesená",J172,0)</f>
        <v>0</v>
      </c>
      <c r="BH172" s="212">
        <f>IF(N172="sníž. přenesená",J172,0)</f>
        <v>0</v>
      </c>
      <c r="BI172" s="212">
        <f>IF(N172="nulová",J172,0)</f>
        <v>0</v>
      </c>
      <c r="BJ172" s="17" t="s">
        <v>21</v>
      </c>
      <c r="BK172" s="212">
        <f>ROUND(I172*H172,2)</f>
        <v>0</v>
      </c>
      <c r="BL172" s="17" t="s">
        <v>107</v>
      </c>
      <c r="BM172" s="211" t="s">
        <v>839</v>
      </c>
    </row>
    <row r="173" spans="1:65" s="2" customFormat="1" ht="21.75" customHeight="1">
      <c r="A173" s="34"/>
      <c r="B173" s="35"/>
      <c r="C173" s="200" t="s">
        <v>232</v>
      </c>
      <c r="D173" s="200" t="s">
        <v>152</v>
      </c>
      <c r="E173" s="201" t="s">
        <v>544</v>
      </c>
      <c r="F173" s="202" t="s">
        <v>545</v>
      </c>
      <c r="G173" s="203" t="s">
        <v>319</v>
      </c>
      <c r="H173" s="204">
        <v>266</v>
      </c>
      <c r="I173" s="205"/>
      <c r="J173" s="206">
        <f>ROUND(I173*H173,2)</f>
        <v>0</v>
      </c>
      <c r="K173" s="202" t="s">
        <v>156</v>
      </c>
      <c r="L173" s="39"/>
      <c r="M173" s="207" t="s">
        <v>1</v>
      </c>
      <c r="N173" s="208" t="s">
        <v>49</v>
      </c>
      <c r="O173" s="71"/>
      <c r="P173" s="209">
        <f>O173*H173</f>
        <v>0</v>
      </c>
      <c r="Q173" s="209">
        <v>0</v>
      </c>
      <c r="R173" s="209">
        <f>Q173*H173</f>
        <v>0</v>
      </c>
      <c r="S173" s="209">
        <v>0</v>
      </c>
      <c r="T173" s="210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1" t="s">
        <v>107</v>
      </c>
      <c r="AT173" s="211" t="s">
        <v>152</v>
      </c>
      <c r="AU173" s="211" t="s">
        <v>92</v>
      </c>
      <c r="AY173" s="17" t="s">
        <v>151</v>
      </c>
      <c r="BE173" s="212">
        <f>IF(N173="základní",J173,0)</f>
        <v>0</v>
      </c>
      <c r="BF173" s="212">
        <f>IF(N173="snížená",J173,0)</f>
        <v>0</v>
      </c>
      <c r="BG173" s="212">
        <f>IF(N173="zákl. přenesená",J173,0)</f>
        <v>0</v>
      </c>
      <c r="BH173" s="212">
        <f>IF(N173="sníž. přenesená",J173,0)</f>
        <v>0</v>
      </c>
      <c r="BI173" s="212">
        <f>IF(N173="nulová",J173,0)</f>
        <v>0</v>
      </c>
      <c r="BJ173" s="17" t="s">
        <v>21</v>
      </c>
      <c r="BK173" s="212">
        <f>ROUND(I173*H173,2)</f>
        <v>0</v>
      </c>
      <c r="BL173" s="17" t="s">
        <v>107</v>
      </c>
      <c r="BM173" s="211" t="s">
        <v>840</v>
      </c>
    </row>
    <row r="174" spans="1:65" s="2" customFormat="1" ht="16.5" customHeight="1">
      <c r="A174" s="34"/>
      <c r="B174" s="35"/>
      <c r="C174" s="200" t="s">
        <v>236</v>
      </c>
      <c r="D174" s="200" t="s">
        <v>152</v>
      </c>
      <c r="E174" s="201" t="s">
        <v>547</v>
      </c>
      <c r="F174" s="202" t="s">
        <v>548</v>
      </c>
      <c r="G174" s="203" t="s">
        <v>319</v>
      </c>
      <c r="H174" s="204">
        <v>266</v>
      </c>
      <c r="I174" s="205"/>
      <c r="J174" s="206">
        <f>ROUND(I174*H174,2)</f>
        <v>0</v>
      </c>
      <c r="K174" s="202" t="s">
        <v>156</v>
      </c>
      <c r="L174" s="39"/>
      <c r="M174" s="207" t="s">
        <v>1</v>
      </c>
      <c r="N174" s="208" t="s">
        <v>49</v>
      </c>
      <c r="O174" s="71"/>
      <c r="P174" s="209">
        <f>O174*H174</f>
        <v>0</v>
      </c>
      <c r="Q174" s="209">
        <v>0</v>
      </c>
      <c r="R174" s="209">
        <f>Q174*H174</f>
        <v>0</v>
      </c>
      <c r="S174" s="209">
        <v>0</v>
      </c>
      <c r="T174" s="210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1" t="s">
        <v>107</v>
      </c>
      <c r="AT174" s="211" t="s">
        <v>152</v>
      </c>
      <c r="AU174" s="211" t="s">
        <v>92</v>
      </c>
      <c r="AY174" s="17" t="s">
        <v>151</v>
      </c>
      <c r="BE174" s="212">
        <f>IF(N174="základní",J174,0)</f>
        <v>0</v>
      </c>
      <c r="BF174" s="212">
        <f>IF(N174="snížená",J174,0)</f>
        <v>0</v>
      </c>
      <c r="BG174" s="212">
        <f>IF(N174="zákl. přenesená",J174,0)</f>
        <v>0</v>
      </c>
      <c r="BH174" s="212">
        <f>IF(N174="sníž. přenesená",J174,0)</f>
        <v>0</v>
      </c>
      <c r="BI174" s="212">
        <f>IF(N174="nulová",J174,0)</f>
        <v>0</v>
      </c>
      <c r="BJ174" s="17" t="s">
        <v>21</v>
      </c>
      <c r="BK174" s="212">
        <f>ROUND(I174*H174,2)</f>
        <v>0</v>
      </c>
      <c r="BL174" s="17" t="s">
        <v>107</v>
      </c>
      <c r="BM174" s="211" t="s">
        <v>841</v>
      </c>
    </row>
    <row r="175" spans="1:65" s="2" customFormat="1" ht="21.75" customHeight="1">
      <c r="A175" s="34"/>
      <c r="B175" s="35"/>
      <c r="C175" s="200" t="s">
        <v>241</v>
      </c>
      <c r="D175" s="200" t="s">
        <v>152</v>
      </c>
      <c r="E175" s="201" t="s">
        <v>550</v>
      </c>
      <c r="F175" s="202" t="s">
        <v>551</v>
      </c>
      <c r="G175" s="203" t="s">
        <v>319</v>
      </c>
      <c r="H175" s="204">
        <v>266</v>
      </c>
      <c r="I175" s="205"/>
      <c r="J175" s="206">
        <f>ROUND(I175*H175,2)</f>
        <v>0</v>
      </c>
      <c r="K175" s="202" t="s">
        <v>156</v>
      </c>
      <c r="L175" s="39"/>
      <c r="M175" s="207" t="s">
        <v>1</v>
      </c>
      <c r="N175" s="208" t="s">
        <v>49</v>
      </c>
      <c r="O175" s="71"/>
      <c r="P175" s="209">
        <f>O175*H175</f>
        <v>0</v>
      </c>
      <c r="Q175" s="209">
        <v>0</v>
      </c>
      <c r="R175" s="209">
        <f>Q175*H175</f>
        <v>0</v>
      </c>
      <c r="S175" s="209">
        <v>0</v>
      </c>
      <c r="T175" s="210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1" t="s">
        <v>107</v>
      </c>
      <c r="AT175" s="211" t="s">
        <v>152</v>
      </c>
      <c r="AU175" s="211" t="s">
        <v>92</v>
      </c>
      <c r="AY175" s="17" t="s">
        <v>151</v>
      </c>
      <c r="BE175" s="212">
        <f>IF(N175="základní",J175,0)</f>
        <v>0</v>
      </c>
      <c r="BF175" s="212">
        <f>IF(N175="snížená",J175,0)</f>
        <v>0</v>
      </c>
      <c r="BG175" s="212">
        <f>IF(N175="zákl. přenesená",J175,0)</f>
        <v>0</v>
      </c>
      <c r="BH175" s="212">
        <f>IF(N175="sníž. přenesená",J175,0)</f>
        <v>0</v>
      </c>
      <c r="BI175" s="212">
        <f>IF(N175="nulová",J175,0)</f>
        <v>0</v>
      </c>
      <c r="BJ175" s="17" t="s">
        <v>21</v>
      </c>
      <c r="BK175" s="212">
        <f>ROUND(I175*H175,2)</f>
        <v>0</v>
      </c>
      <c r="BL175" s="17" t="s">
        <v>107</v>
      </c>
      <c r="BM175" s="211" t="s">
        <v>842</v>
      </c>
    </row>
    <row r="176" spans="1:65" s="11" customFormat="1" ht="22.8" customHeight="1">
      <c r="B176" s="186"/>
      <c r="C176" s="187"/>
      <c r="D176" s="188" t="s">
        <v>83</v>
      </c>
      <c r="E176" s="249" t="s">
        <v>107</v>
      </c>
      <c r="F176" s="249" t="s">
        <v>557</v>
      </c>
      <c r="G176" s="187"/>
      <c r="H176" s="187"/>
      <c r="I176" s="190"/>
      <c r="J176" s="250">
        <f>BK176</f>
        <v>0</v>
      </c>
      <c r="K176" s="187"/>
      <c r="L176" s="192"/>
      <c r="M176" s="193"/>
      <c r="N176" s="194"/>
      <c r="O176" s="194"/>
      <c r="P176" s="195">
        <f>SUM(P177:P179)</f>
        <v>0</v>
      </c>
      <c r="Q176" s="194"/>
      <c r="R176" s="195">
        <f>SUM(R177:R179)</f>
        <v>0</v>
      </c>
      <c r="S176" s="194"/>
      <c r="T176" s="196">
        <f>SUM(T177:T179)</f>
        <v>0</v>
      </c>
      <c r="AR176" s="197" t="s">
        <v>21</v>
      </c>
      <c r="AT176" s="198" t="s">
        <v>83</v>
      </c>
      <c r="AU176" s="198" t="s">
        <v>21</v>
      </c>
      <c r="AY176" s="197" t="s">
        <v>151</v>
      </c>
      <c r="BK176" s="199">
        <f>SUM(BK177:BK179)</f>
        <v>0</v>
      </c>
    </row>
    <row r="177" spans="1:65" s="2" customFormat="1" ht="21.75" customHeight="1">
      <c r="A177" s="34"/>
      <c r="B177" s="35"/>
      <c r="C177" s="200" t="s">
        <v>246</v>
      </c>
      <c r="D177" s="200" t="s">
        <v>152</v>
      </c>
      <c r="E177" s="201" t="s">
        <v>558</v>
      </c>
      <c r="F177" s="202" t="s">
        <v>559</v>
      </c>
      <c r="G177" s="203" t="s">
        <v>368</v>
      </c>
      <c r="H177" s="204">
        <v>1.1200000000000001</v>
      </c>
      <c r="I177" s="205"/>
      <c r="J177" s="206">
        <f>ROUND(I177*H177,2)</f>
        <v>0</v>
      </c>
      <c r="K177" s="202" t="s">
        <v>156</v>
      </c>
      <c r="L177" s="39"/>
      <c r="M177" s="207" t="s">
        <v>1</v>
      </c>
      <c r="N177" s="208" t="s">
        <v>49</v>
      </c>
      <c r="O177" s="71"/>
      <c r="P177" s="209">
        <f>O177*H177</f>
        <v>0</v>
      </c>
      <c r="Q177" s="209">
        <v>0</v>
      </c>
      <c r="R177" s="209">
        <f>Q177*H177</f>
        <v>0</v>
      </c>
      <c r="S177" s="209">
        <v>0</v>
      </c>
      <c r="T177" s="210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1" t="s">
        <v>107</v>
      </c>
      <c r="AT177" s="211" t="s">
        <v>152</v>
      </c>
      <c r="AU177" s="211" t="s">
        <v>92</v>
      </c>
      <c r="AY177" s="17" t="s">
        <v>151</v>
      </c>
      <c r="BE177" s="212">
        <f>IF(N177="základní",J177,0)</f>
        <v>0</v>
      </c>
      <c r="BF177" s="212">
        <f>IF(N177="snížená",J177,0)</f>
        <v>0</v>
      </c>
      <c r="BG177" s="212">
        <f>IF(N177="zákl. přenesená",J177,0)</f>
        <v>0</v>
      </c>
      <c r="BH177" s="212">
        <f>IF(N177="sníž. přenesená",J177,0)</f>
        <v>0</v>
      </c>
      <c r="BI177" s="212">
        <f>IF(N177="nulová",J177,0)</f>
        <v>0</v>
      </c>
      <c r="BJ177" s="17" t="s">
        <v>21</v>
      </c>
      <c r="BK177" s="212">
        <f>ROUND(I177*H177,2)</f>
        <v>0</v>
      </c>
      <c r="BL177" s="17" t="s">
        <v>107</v>
      </c>
      <c r="BM177" s="211" t="s">
        <v>843</v>
      </c>
    </row>
    <row r="178" spans="1:65" s="12" customFormat="1">
      <c r="B178" s="217"/>
      <c r="C178" s="218"/>
      <c r="D178" s="213" t="s">
        <v>205</v>
      </c>
      <c r="E178" s="219" t="s">
        <v>1</v>
      </c>
      <c r="F178" s="220" t="s">
        <v>844</v>
      </c>
      <c r="G178" s="218"/>
      <c r="H178" s="221">
        <v>1.1200000000000001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205</v>
      </c>
      <c r="AU178" s="227" t="s">
        <v>92</v>
      </c>
      <c r="AV178" s="12" t="s">
        <v>92</v>
      </c>
      <c r="AW178" s="12" t="s">
        <v>38</v>
      </c>
      <c r="AX178" s="12" t="s">
        <v>84</v>
      </c>
      <c r="AY178" s="227" t="s">
        <v>151</v>
      </c>
    </row>
    <row r="179" spans="1:65" s="13" customFormat="1">
      <c r="B179" s="228"/>
      <c r="C179" s="229"/>
      <c r="D179" s="213" t="s">
        <v>205</v>
      </c>
      <c r="E179" s="230" t="s">
        <v>1</v>
      </c>
      <c r="F179" s="231" t="s">
        <v>209</v>
      </c>
      <c r="G179" s="229"/>
      <c r="H179" s="232">
        <v>1.1200000000000001</v>
      </c>
      <c r="I179" s="233"/>
      <c r="J179" s="229"/>
      <c r="K179" s="229"/>
      <c r="L179" s="234"/>
      <c r="M179" s="235"/>
      <c r="N179" s="236"/>
      <c r="O179" s="236"/>
      <c r="P179" s="236"/>
      <c r="Q179" s="236"/>
      <c r="R179" s="236"/>
      <c r="S179" s="236"/>
      <c r="T179" s="237"/>
      <c r="AT179" s="238" t="s">
        <v>205</v>
      </c>
      <c r="AU179" s="238" t="s">
        <v>92</v>
      </c>
      <c r="AV179" s="13" t="s">
        <v>107</v>
      </c>
      <c r="AW179" s="13" t="s">
        <v>38</v>
      </c>
      <c r="AX179" s="13" t="s">
        <v>21</v>
      </c>
      <c r="AY179" s="238" t="s">
        <v>151</v>
      </c>
    </row>
    <row r="180" spans="1:65" s="11" customFormat="1" ht="22.8" customHeight="1">
      <c r="B180" s="186"/>
      <c r="C180" s="187"/>
      <c r="D180" s="188" t="s">
        <v>83</v>
      </c>
      <c r="E180" s="249" t="s">
        <v>110</v>
      </c>
      <c r="F180" s="249" t="s">
        <v>562</v>
      </c>
      <c r="G180" s="187"/>
      <c r="H180" s="187"/>
      <c r="I180" s="190"/>
      <c r="J180" s="250">
        <f>BK180</f>
        <v>0</v>
      </c>
      <c r="K180" s="187"/>
      <c r="L180" s="192"/>
      <c r="M180" s="193"/>
      <c r="N180" s="194"/>
      <c r="O180" s="194"/>
      <c r="P180" s="195">
        <f>SUM(P181:P185)</f>
        <v>0</v>
      </c>
      <c r="Q180" s="194"/>
      <c r="R180" s="195">
        <f>SUM(R181:R185)</f>
        <v>30.501800000000003</v>
      </c>
      <c r="S180" s="194"/>
      <c r="T180" s="196">
        <f>SUM(T181:T185)</f>
        <v>0</v>
      </c>
      <c r="AR180" s="197" t="s">
        <v>21</v>
      </c>
      <c r="AT180" s="198" t="s">
        <v>83</v>
      </c>
      <c r="AU180" s="198" t="s">
        <v>21</v>
      </c>
      <c r="AY180" s="197" t="s">
        <v>151</v>
      </c>
      <c r="BK180" s="199">
        <f>SUM(BK181:BK185)</f>
        <v>0</v>
      </c>
    </row>
    <row r="181" spans="1:65" s="2" customFormat="1" ht="16.5" customHeight="1">
      <c r="A181" s="34"/>
      <c r="B181" s="35"/>
      <c r="C181" s="200" t="s">
        <v>250</v>
      </c>
      <c r="D181" s="200" t="s">
        <v>152</v>
      </c>
      <c r="E181" s="201" t="s">
        <v>563</v>
      </c>
      <c r="F181" s="202" t="s">
        <v>564</v>
      </c>
      <c r="G181" s="203" t="s">
        <v>319</v>
      </c>
      <c r="H181" s="204">
        <v>140</v>
      </c>
      <c r="I181" s="205"/>
      <c r="J181" s="206">
        <f>ROUND(I181*H181,2)</f>
        <v>0</v>
      </c>
      <c r="K181" s="202" t="s">
        <v>156</v>
      </c>
      <c r="L181" s="39"/>
      <c r="M181" s="207" t="s">
        <v>1</v>
      </c>
      <c r="N181" s="208" t="s">
        <v>49</v>
      </c>
      <c r="O181" s="71"/>
      <c r="P181" s="209">
        <f>O181*H181</f>
        <v>0</v>
      </c>
      <c r="Q181" s="209">
        <v>0</v>
      </c>
      <c r="R181" s="209">
        <f>Q181*H181</f>
        <v>0</v>
      </c>
      <c r="S181" s="209">
        <v>0</v>
      </c>
      <c r="T181" s="210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1" t="s">
        <v>107</v>
      </c>
      <c r="AT181" s="211" t="s">
        <v>152</v>
      </c>
      <c r="AU181" s="211" t="s">
        <v>92</v>
      </c>
      <c r="AY181" s="17" t="s">
        <v>151</v>
      </c>
      <c r="BE181" s="212">
        <f>IF(N181="základní",J181,0)</f>
        <v>0</v>
      </c>
      <c r="BF181" s="212">
        <f>IF(N181="snížená",J181,0)</f>
        <v>0</v>
      </c>
      <c r="BG181" s="212">
        <f>IF(N181="zákl. přenesená",J181,0)</f>
        <v>0</v>
      </c>
      <c r="BH181" s="212">
        <f>IF(N181="sníž. přenesená",J181,0)</f>
        <v>0</v>
      </c>
      <c r="BI181" s="212">
        <f>IF(N181="nulová",J181,0)</f>
        <v>0</v>
      </c>
      <c r="BJ181" s="17" t="s">
        <v>21</v>
      </c>
      <c r="BK181" s="212">
        <f>ROUND(I181*H181,2)</f>
        <v>0</v>
      </c>
      <c r="BL181" s="17" t="s">
        <v>107</v>
      </c>
      <c r="BM181" s="211" t="s">
        <v>845</v>
      </c>
    </row>
    <row r="182" spans="1:65" s="2" customFormat="1" ht="21.75" customHeight="1">
      <c r="A182" s="34"/>
      <c r="B182" s="35"/>
      <c r="C182" s="200" t="s">
        <v>7</v>
      </c>
      <c r="D182" s="200" t="s">
        <v>152</v>
      </c>
      <c r="E182" s="201" t="s">
        <v>846</v>
      </c>
      <c r="F182" s="202" t="s">
        <v>847</v>
      </c>
      <c r="G182" s="203" t="s">
        <v>319</v>
      </c>
      <c r="H182" s="204">
        <v>140</v>
      </c>
      <c r="I182" s="205"/>
      <c r="J182" s="206">
        <f>ROUND(I182*H182,2)</f>
        <v>0</v>
      </c>
      <c r="K182" s="202" t="s">
        <v>156</v>
      </c>
      <c r="L182" s="39"/>
      <c r="M182" s="207" t="s">
        <v>1</v>
      </c>
      <c r="N182" s="208" t="s">
        <v>49</v>
      </c>
      <c r="O182" s="71"/>
      <c r="P182" s="209">
        <f>O182*H182</f>
        <v>0</v>
      </c>
      <c r="Q182" s="209">
        <v>8.4250000000000005E-2</v>
      </c>
      <c r="R182" s="209">
        <f>Q182*H182</f>
        <v>11.795</v>
      </c>
      <c r="S182" s="209">
        <v>0</v>
      </c>
      <c r="T182" s="210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1" t="s">
        <v>107</v>
      </c>
      <c r="AT182" s="211" t="s">
        <v>152</v>
      </c>
      <c r="AU182" s="211" t="s">
        <v>92</v>
      </c>
      <c r="AY182" s="17" t="s">
        <v>151</v>
      </c>
      <c r="BE182" s="212">
        <f>IF(N182="základní",J182,0)</f>
        <v>0</v>
      </c>
      <c r="BF182" s="212">
        <f>IF(N182="snížená",J182,0)</f>
        <v>0</v>
      </c>
      <c r="BG182" s="212">
        <f>IF(N182="zákl. přenesená",J182,0)</f>
        <v>0</v>
      </c>
      <c r="BH182" s="212">
        <f>IF(N182="sníž. přenesená",J182,0)</f>
        <v>0</v>
      </c>
      <c r="BI182" s="212">
        <f>IF(N182="nulová",J182,0)</f>
        <v>0</v>
      </c>
      <c r="BJ182" s="17" t="s">
        <v>21</v>
      </c>
      <c r="BK182" s="212">
        <f>ROUND(I182*H182,2)</f>
        <v>0</v>
      </c>
      <c r="BL182" s="17" t="s">
        <v>107</v>
      </c>
      <c r="BM182" s="211" t="s">
        <v>848</v>
      </c>
    </row>
    <row r="183" spans="1:65" s="2" customFormat="1" ht="16.5" customHeight="1">
      <c r="A183" s="34"/>
      <c r="B183" s="35"/>
      <c r="C183" s="265" t="s">
        <v>258</v>
      </c>
      <c r="D183" s="265" t="s">
        <v>532</v>
      </c>
      <c r="E183" s="266" t="s">
        <v>849</v>
      </c>
      <c r="F183" s="267" t="s">
        <v>850</v>
      </c>
      <c r="G183" s="268" t="s">
        <v>319</v>
      </c>
      <c r="H183" s="269">
        <v>142.80000000000001</v>
      </c>
      <c r="I183" s="270"/>
      <c r="J183" s="271">
        <f>ROUND(I183*H183,2)</f>
        <v>0</v>
      </c>
      <c r="K183" s="267" t="s">
        <v>156</v>
      </c>
      <c r="L183" s="272"/>
      <c r="M183" s="273" t="s">
        <v>1</v>
      </c>
      <c r="N183" s="274" t="s">
        <v>49</v>
      </c>
      <c r="O183" s="71"/>
      <c r="P183" s="209">
        <f>O183*H183</f>
        <v>0</v>
      </c>
      <c r="Q183" s="209">
        <v>0.13100000000000001</v>
      </c>
      <c r="R183" s="209">
        <f>Q183*H183</f>
        <v>18.706800000000001</v>
      </c>
      <c r="S183" s="209">
        <v>0</v>
      </c>
      <c r="T183" s="210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1" t="s">
        <v>119</v>
      </c>
      <c r="AT183" s="211" t="s">
        <v>532</v>
      </c>
      <c r="AU183" s="211" t="s">
        <v>92</v>
      </c>
      <c r="AY183" s="17" t="s">
        <v>151</v>
      </c>
      <c r="BE183" s="212">
        <f>IF(N183="základní",J183,0)</f>
        <v>0</v>
      </c>
      <c r="BF183" s="212">
        <f>IF(N183="snížená",J183,0)</f>
        <v>0</v>
      </c>
      <c r="BG183" s="212">
        <f>IF(N183="zákl. přenesená",J183,0)</f>
        <v>0</v>
      </c>
      <c r="BH183" s="212">
        <f>IF(N183="sníž. přenesená",J183,0)</f>
        <v>0</v>
      </c>
      <c r="BI183" s="212">
        <f>IF(N183="nulová",J183,0)</f>
        <v>0</v>
      </c>
      <c r="BJ183" s="17" t="s">
        <v>21</v>
      </c>
      <c r="BK183" s="212">
        <f>ROUND(I183*H183,2)</f>
        <v>0</v>
      </c>
      <c r="BL183" s="17" t="s">
        <v>107</v>
      </c>
      <c r="BM183" s="211" t="s">
        <v>851</v>
      </c>
    </row>
    <row r="184" spans="1:65" s="12" customFormat="1">
      <c r="B184" s="217"/>
      <c r="C184" s="218"/>
      <c r="D184" s="213" t="s">
        <v>205</v>
      </c>
      <c r="E184" s="219" t="s">
        <v>1</v>
      </c>
      <c r="F184" s="220" t="s">
        <v>852</v>
      </c>
      <c r="G184" s="218"/>
      <c r="H184" s="221">
        <v>142.80000000000001</v>
      </c>
      <c r="I184" s="222"/>
      <c r="J184" s="218"/>
      <c r="K184" s="218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205</v>
      </c>
      <c r="AU184" s="227" t="s">
        <v>92</v>
      </c>
      <c r="AV184" s="12" t="s">
        <v>92</v>
      </c>
      <c r="AW184" s="12" t="s">
        <v>38</v>
      </c>
      <c r="AX184" s="12" t="s">
        <v>84</v>
      </c>
      <c r="AY184" s="227" t="s">
        <v>151</v>
      </c>
    </row>
    <row r="185" spans="1:65" s="13" customFormat="1">
      <c r="B185" s="228"/>
      <c r="C185" s="229"/>
      <c r="D185" s="213" t="s">
        <v>205</v>
      </c>
      <c r="E185" s="230" t="s">
        <v>1</v>
      </c>
      <c r="F185" s="231" t="s">
        <v>209</v>
      </c>
      <c r="G185" s="229"/>
      <c r="H185" s="232">
        <v>142.80000000000001</v>
      </c>
      <c r="I185" s="233"/>
      <c r="J185" s="229"/>
      <c r="K185" s="229"/>
      <c r="L185" s="234"/>
      <c r="M185" s="235"/>
      <c r="N185" s="236"/>
      <c r="O185" s="236"/>
      <c r="P185" s="236"/>
      <c r="Q185" s="236"/>
      <c r="R185" s="236"/>
      <c r="S185" s="236"/>
      <c r="T185" s="237"/>
      <c r="AT185" s="238" t="s">
        <v>205</v>
      </c>
      <c r="AU185" s="238" t="s">
        <v>92</v>
      </c>
      <c r="AV185" s="13" t="s">
        <v>107</v>
      </c>
      <c r="AW185" s="13" t="s">
        <v>38</v>
      </c>
      <c r="AX185" s="13" t="s">
        <v>21</v>
      </c>
      <c r="AY185" s="238" t="s">
        <v>151</v>
      </c>
    </row>
    <row r="186" spans="1:65" s="11" customFormat="1" ht="22.8" customHeight="1">
      <c r="B186" s="186"/>
      <c r="C186" s="187"/>
      <c r="D186" s="188" t="s">
        <v>83</v>
      </c>
      <c r="E186" s="249" t="s">
        <v>119</v>
      </c>
      <c r="F186" s="249" t="s">
        <v>608</v>
      </c>
      <c r="G186" s="187"/>
      <c r="H186" s="187"/>
      <c r="I186" s="190"/>
      <c r="J186" s="250">
        <f>BK186</f>
        <v>0</v>
      </c>
      <c r="K186" s="187"/>
      <c r="L186" s="192"/>
      <c r="M186" s="193"/>
      <c r="N186" s="194"/>
      <c r="O186" s="194"/>
      <c r="P186" s="195">
        <f>SUM(P187:P189)</f>
        <v>0</v>
      </c>
      <c r="Q186" s="194"/>
      <c r="R186" s="195">
        <f>SUM(R187:R189)</f>
        <v>0</v>
      </c>
      <c r="S186" s="194"/>
      <c r="T186" s="196">
        <f>SUM(T187:T189)</f>
        <v>0</v>
      </c>
      <c r="AR186" s="197" t="s">
        <v>21</v>
      </c>
      <c r="AT186" s="198" t="s">
        <v>83</v>
      </c>
      <c r="AU186" s="198" t="s">
        <v>21</v>
      </c>
      <c r="AY186" s="197" t="s">
        <v>151</v>
      </c>
      <c r="BK186" s="199">
        <f>SUM(BK187:BK189)</f>
        <v>0</v>
      </c>
    </row>
    <row r="187" spans="1:65" s="2" customFormat="1" ht="21.75" customHeight="1">
      <c r="A187" s="34"/>
      <c r="B187" s="35"/>
      <c r="C187" s="200" t="s">
        <v>262</v>
      </c>
      <c r="D187" s="200" t="s">
        <v>152</v>
      </c>
      <c r="E187" s="201" t="s">
        <v>667</v>
      </c>
      <c r="F187" s="202" t="s">
        <v>668</v>
      </c>
      <c r="G187" s="203" t="s">
        <v>368</v>
      </c>
      <c r="H187" s="204">
        <v>2.9119999999999999</v>
      </c>
      <c r="I187" s="205"/>
      <c r="J187" s="206">
        <f>ROUND(I187*H187,2)</f>
        <v>0</v>
      </c>
      <c r="K187" s="202" t="s">
        <v>156</v>
      </c>
      <c r="L187" s="39"/>
      <c r="M187" s="207" t="s">
        <v>1</v>
      </c>
      <c r="N187" s="208" t="s">
        <v>49</v>
      </c>
      <c r="O187" s="71"/>
      <c r="P187" s="209">
        <f>O187*H187</f>
        <v>0</v>
      </c>
      <c r="Q187" s="209">
        <v>0</v>
      </c>
      <c r="R187" s="209">
        <f>Q187*H187</f>
        <v>0</v>
      </c>
      <c r="S187" s="209">
        <v>0</v>
      </c>
      <c r="T187" s="210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1" t="s">
        <v>107</v>
      </c>
      <c r="AT187" s="211" t="s">
        <v>152</v>
      </c>
      <c r="AU187" s="211" t="s">
        <v>92</v>
      </c>
      <c r="AY187" s="17" t="s">
        <v>151</v>
      </c>
      <c r="BE187" s="212">
        <f>IF(N187="základní",J187,0)</f>
        <v>0</v>
      </c>
      <c r="BF187" s="212">
        <f>IF(N187="snížená",J187,0)</f>
        <v>0</v>
      </c>
      <c r="BG187" s="212">
        <f>IF(N187="zákl. přenesená",J187,0)</f>
        <v>0</v>
      </c>
      <c r="BH187" s="212">
        <f>IF(N187="sníž. přenesená",J187,0)</f>
        <v>0</v>
      </c>
      <c r="BI187" s="212">
        <f>IF(N187="nulová",J187,0)</f>
        <v>0</v>
      </c>
      <c r="BJ187" s="17" t="s">
        <v>21</v>
      </c>
      <c r="BK187" s="212">
        <f>ROUND(I187*H187,2)</f>
        <v>0</v>
      </c>
      <c r="BL187" s="17" t="s">
        <v>107</v>
      </c>
      <c r="BM187" s="211" t="s">
        <v>853</v>
      </c>
    </row>
    <row r="188" spans="1:65" s="12" customFormat="1" ht="20.399999999999999">
      <c r="B188" s="217"/>
      <c r="C188" s="218"/>
      <c r="D188" s="213" t="s">
        <v>205</v>
      </c>
      <c r="E188" s="219" t="s">
        <v>1</v>
      </c>
      <c r="F188" s="220" t="s">
        <v>854</v>
      </c>
      <c r="G188" s="218"/>
      <c r="H188" s="221">
        <v>2.9119999999999999</v>
      </c>
      <c r="I188" s="222"/>
      <c r="J188" s="218"/>
      <c r="K188" s="218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205</v>
      </c>
      <c r="AU188" s="227" t="s">
        <v>92</v>
      </c>
      <c r="AV188" s="12" t="s">
        <v>92</v>
      </c>
      <c r="AW188" s="12" t="s">
        <v>38</v>
      </c>
      <c r="AX188" s="12" t="s">
        <v>84</v>
      </c>
      <c r="AY188" s="227" t="s">
        <v>151</v>
      </c>
    </row>
    <row r="189" spans="1:65" s="13" customFormat="1">
      <c r="B189" s="228"/>
      <c r="C189" s="229"/>
      <c r="D189" s="213" t="s">
        <v>205</v>
      </c>
      <c r="E189" s="230" t="s">
        <v>1</v>
      </c>
      <c r="F189" s="231" t="s">
        <v>209</v>
      </c>
      <c r="G189" s="229"/>
      <c r="H189" s="232">
        <v>2.9119999999999999</v>
      </c>
      <c r="I189" s="233"/>
      <c r="J189" s="229"/>
      <c r="K189" s="229"/>
      <c r="L189" s="234"/>
      <c r="M189" s="235"/>
      <c r="N189" s="236"/>
      <c r="O189" s="236"/>
      <c r="P189" s="236"/>
      <c r="Q189" s="236"/>
      <c r="R189" s="236"/>
      <c r="S189" s="236"/>
      <c r="T189" s="237"/>
      <c r="AT189" s="238" t="s">
        <v>205</v>
      </c>
      <c r="AU189" s="238" t="s">
        <v>92</v>
      </c>
      <c r="AV189" s="13" t="s">
        <v>107</v>
      </c>
      <c r="AW189" s="13" t="s">
        <v>38</v>
      </c>
      <c r="AX189" s="13" t="s">
        <v>21</v>
      </c>
      <c r="AY189" s="238" t="s">
        <v>151</v>
      </c>
    </row>
    <row r="190" spans="1:65" s="11" customFormat="1" ht="22.8" customHeight="1">
      <c r="B190" s="186"/>
      <c r="C190" s="187"/>
      <c r="D190" s="188" t="s">
        <v>83</v>
      </c>
      <c r="E190" s="249" t="s">
        <v>122</v>
      </c>
      <c r="F190" s="249" t="s">
        <v>404</v>
      </c>
      <c r="G190" s="187"/>
      <c r="H190" s="187"/>
      <c r="I190" s="190"/>
      <c r="J190" s="250">
        <f>BK190</f>
        <v>0</v>
      </c>
      <c r="K190" s="187"/>
      <c r="L190" s="192"/>
      <c r="M190" s="193"/>
      <c r="N190" s="194"/>
      <c r="O190" s="194"/>
      <c r="P190" s="195">
        <f>SUM(P191:P195)</f>
        <v>0</v>
      </c>
      <c r="Q190" s="194"/>
      <c r="R190" s="195">
        <f>SUM(R191:R195)</f>
        <v>27.75</v>
      </c>
      <c r="S190" s="194"/>
      <c r="T190" s="196">
        <f>SUM(T191:T195)</f>
        <v>0</v>
      </c>
      <c r="AR190" s="197" t="s">
        <v>21</v>
      </c>
      <c r="AT190" s="198" t="s">
        <v>83</v>
      </c>
      <c r="AU190" s="198" t="s">
        <v>21</v>
      </c>
      <c r="AY190" s="197" t="s">
        <v>151</v>
      </c>
      <c r="BK190" s="199">
        <f>SUM(BK191:BK195)</f>
        <v>0</v>
      </c>
    </row>
    <row r="191" spans="1:65" s="2" customFormat="1" ht="33" customHeight="1">
      <c r="A191" s="34"/>
      <c r="B191" s="35"/>
      <c r="C191" s="200" t="s">
        <v>267</v>
      </c>
      <c r="D191" s="200" t="s">
        <v>152</v>
      </c>
      <c r="E191" s="201" t="s">
        <v>740</v>
      </c>
      <c r="F191" s="202" t="s">
        <v>741</v>
      </c>
      <c r="G191" s="203" t="s">
        <v>354</v>
      </c>
      <c r="H191" s="204">
        <v>148</v>
      </c>
      <c r="I191" s="205"/>
      <c r="J191" s="206">
        <f>ROUND(I191*H191,2)</f>
        <v>0</v>
      </c>
      <c r="K191" s="202" t="s">
        <v>196</v>
      </c>
      <c r="L191" s="39"/>
      <c r="M191" s="207" t="s">
        <v>1</v>
      </c>
      <c r="N191" s="208" t="s">
        <v>49</v>
      </c>
      <c r="O191" s="71"/>
      <c r="P191" s="209">
        <f>O191*H191</f>
        <v>0</v>
      </c>
      <c r="Q191" s="209">
        <v>0.1295</v>
      </c>
      <c r="R191" s="209">
        <f>Q191*H191</f>
        <v>19.166</v>
      </c>
      <c r="S191" s="209">
        <v>0</v>
      </c>
      <c r="T191" s="210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1" t="s">
        <v>107</v>
      </c>
      <c r="AT191" s="211" t="s">
        <v>152</v>
      </c>
      <c r="AU191" s="211" t="s">
        <v>92</v>
      </c>
      <c r="AY191" s="17" t="s">
        <v>151</v>
      </c>
      <c r="BE191" s="212">
        <f>IF(N191="základní",J191,0)</f>
        <v>0</v>
      </c>
      <c r="BF191" s="212">
        <f>IF(N191="snížená",J191,0)</f>
        <v>0</v>
      </c>
      <c r="BG191" s="212">
        <f>IF(N191="zákl. přenesená",J191,0)</f>
        <v>0</v>
      </c>
      <c r="BH191" s="212">
        <f>IF(N191="sníž. přenesená",J191,0)</f>
        <v>0</v>
      </c>
      <c r="BI191" s="212">
        <f>IF(N191="nulová",J191,0)</f>
        <v>0</v>
      </c>
      <c r="BJ191" s="17" t="s">
        <v>21</v>
      </c>
      <c r="BK191" s="212">
        <f>ROUND(I191*H191,2)</f>
        <v>0</v>
      </c>
      <c r="BL191" s="17" t="s">
        <v>107</v>
      </c>
      <c r="BM191" s="211" t="s">
        <v>855</v>
      </c>
    </row>
    <row r="192" spans="1:65" s="2" customFormat="1" ht="16.5" customHeight="1">
      <c r="A192" s="34"/>
      <c r="B192" s="35"/>
      <c r="C192" s="265" t="s">
        <v>272</v>
      </c>
      <c r="D192" s="265" t="s">
        <v>532</v>
      </c>
      <c r="E192" s="266" t="s">
        <v>744</v>
      </c>
      <c r="F192" s="267" t="s">
        <v>745</v>
      </c>
      <c r="G192" s="268" t="s">
        <v>354</v>
      </c>
      <c r="H192" s="269">
        <v>148</v>
      </c>
      <c r="I192" s="270"/>
      <c r="J192" s="271">
        <f>ROUND(I192*H192,2)</f>
        <v>0</v>
      </c>
      <c r="K192" s="267" t="s">
        <v>156</v>
      </c>
      <c r="L192" s="272"/>
      <c r="M192" s="273" t="s">
        <v>1</v>
      </c>
      <c r="N192" s="274" t="s">
        <v>49</v>
      </c>
      <c r="O192" s="71"/>
      <c r="P192" s="209">
        <f>O192*H192</f>
        <v>0</v>
      </c>
      <c r="Q192" s="209">
        <v>5.8000000000000003E-2</v>
      </c>
      <c r="R192" s="209">
        <f>Q192*H192</f>
        <v>8.5839999999999996</v>
      </c>
      <c r="S192" s="209">
        <v>0</v>
      </c>
      <c r="T192" s="210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1" t="s">
        <v>119</v>
      </c>
      <c r="AT192" s="211" t="s">
        <v>532</v>
      </c>
      <c r="AU192" s="211" t="s">
        <v>92</v>
      </c>
      <c r="AY192" s="17" t="s">
        <v>151</v>
      </c>
      <c r="BE192" s="212">
        <f>IF(N192="základní",J192,0)</f>
        <v>0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17" t="s">
        <v>21</v>
      </c>
      <c r="BK192" s="212">
        <f>ROUND(I192*H192,2)</f>
        <v>0</v>
      </c>
      <c r="BL192" s="17" t="s">
        <v>107</v>
      </c>
      <c r="BM192" s="211" t="s">
        <v>856</v>
      </c>
    </row>
    <row r="193" spans="1:65" s="2" customFormat="1" ht="16.5" customHeight="1">
      <c r="A193" s="34"/>
      <c r="B193" s="35"/>
      <c r="C193" s="200" t="s">
        <v>276</v>
      </c>
      <c r="D193" s="200" t="s">
        <v>152</v>
      </c>
      <c r="E193" s="201" t="s">
        <v>776</v>
      </c>
      <c r="F193" s="202" t="s">
        <v>857</v>
      </c>
      <c r="G193" s="203" t="s">
        <v>354</v>
      </c>
      <c r="H193" s="204">
        <v>22.4</v>
      </c>
      <c r="I193" s="205"/>
      <c r="J193" s="206">
        <f>ROUND(I193*H193,2)</f>
        <v>0</v>
      </c>
      <c r="K193" s="202" t="s">
        <v>196</v>
      </c>
      <c r="L193" s="39"/>
      <c r="M193" s="207" t="s">
        <v>1</v>
      </c>
      <c r="N193" s="208" t="s">
        <v>49</v>
      </c>
      <c r="O193" s="71"/>
      <c r="P193" s="209">
        <f>O193*H193</f>
        <v>0</v>
      </c>
      <c r="Q193" s="209">
        <v>0</v>
      </c>
      <c r="R193" s="209">
        <f>Q193*H193</f>
        <v>0</v>
      </c>
      <c r="S193" s="209">
        <v>0</v>
      </c>
      <c r="T193" s="210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1" t="s">
        <v>107</v>
      </c>
      <c r="AT193" s="211" t="s">
        <v>152</v>
      </c>
      <c r="AU193" s="211" t="s">
        <v>92</v>
      </c>
      <c r="AY193" s="17" t="s">
        <v>151</v>
      </c>
      <c r="BE193" s="212">
        <f>IF(N193="základní",J193,0)</f>
        <v>0</v>
      </c>
      <c r="BF193" s="212">
        <f>IF(N193="snížená",J193,0)</f>
        <v>0</v>
      </c>
      <c r="BG193" s="212">
        <f>IF(N193="zákl. přenesená",J193,0)</f>
        <v>0</v>
      </c>
      <c r="BH193" s="212">
        <f>IF(N193="sníž. přenesená",J193,0)</f>
        <v>0</v>
      </c>
      <c r="BI193" s="212">
        <f>IF(N193="nulová",J193,0)</f>
        <v>0</v>
      </c>
      <c r="BJ193" s="17" t="s">
        <v>21</v>
      </c>
      <c r="BK193" s="212">
        <f>ROUND(I193*H193,2)</f>
        <v>0</v>
      </c>
      <c r="BL193" s="17" t="s">
        <v>107</v>
      </c>
      <c r="BM193" s="211" t="s">
        <v>858</v>
      </c>
    </row>
    <row r="194" spans="1:65" s="12" customFormat="1">
      <c r="B194" s="217"/>
      <c r="C194" s="218"/>
      <c r="D194" s="213" t="s">
        <v>205</v>
      </c>
      <c r="E194" s="219" t="s">
        <v>1</v>
      </c>
      <c r="F194" s="220" t="s">
        <v>859</v>
      </c>
      <c r="G194" s="218"/>
      <c r="H194" s="221">
        <v>22.4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205</v>
      </c>
      <c r="AU194" s="227" t="s">
        <v>92</v>
      </c>
      <c r="AV194" s="12" t="s">
        <v>92</v>
      </c>
      <c r="AW194" s="12" t="s">
        <v>38</v>
      </c>
      <c r="AX194" s="12" t="s">
        <v>84</v>
      </c>
      <c r="AY194" s="227" t="s">
        <v>151</v>
      </c>
    </row>
    <row r="195" spans="1:65" s="13" customFormat="1">
      <c r="B195" s="228"/>
      <c r="C195" s="229"/>
      <c r="D195" s="213" t="s">
        <v>205</v>
      </c>
      <c r="E195" s="230" t="s">
        <v>1</v>
      </c>
      <c r="F195" s="231" t="s">
        <v>209</v>
      </c>
      <c r="G195" s="229"/>
      <c r="H195" s="232">
        <v>22.4</v>
      </c>
      <c r="I195" s="233"/>
      <c r="J195" s="229"/>
      <c r="K195" s="229"/>
      <c r="L195" s="234"/>
      <c r="M195" s="235"/>
      <c r="N195" s="236"/>
      <c r="O195" s="236"/>
      <c r="P195" s="236"/>
      <c r="Q195" s="236"/>
      <c r="R195" s="236"/>
      <c r="S195" s="236"/>
      <c r="T195" s="237"/>
      <c r="AT195" s="238" t="s">
        <v>205</v>
      </c>
      <c r="AU195" s="238" t="s">
        <v>92</v>
      </c>
      <c r="AV195" s="13" t="s">
        <v>107</v>
      </c>
      <c r="AW195" s="13" t="s">
        <v>38</v>
      </c>
      <c r="AX195" s="13" t="s">
        <v>21</v>
      </c>
      <c r="AY195" s="238" t="s">
        <v>151</v>
      </c>
    </row>
    <row r="196" spans="1:65" s="11" customFormat="1" ht="22.8" customHeight="1">
      <c r="B196" s="186"/>
      <c r="C196" s="187"/>
      <c r="D196" s="188" t="s">
        <v>83</v>
      </c>
      <c r="E196" s="249" t="s">
        <v>485</v>
      </c>
      <c r="F196" s="249" t="s">
        <v>486</v>
      </c>
      <c r="G196" s="187"/>
      <c r="H196" s="187"/>
      <c r="I196" s="190"/>
      <c r="J196" s="250">
        <f>BK196</f>
        <v>0</v>
      </c>
      <c r="K196" s="187"/>
      <c r="L196" s="192"/>
      <c r="M196" s="193"/>
      <c r="N196" s="194"/>
      <c r="O196" s="194"/>
      <c r="P196" s="195">
        <f>P197</f>
        <v>0</v>
      </c>
      <c r="Q196" s="194"/>
      <c r="R196" s="195">
        <f>R197</f>
        <v>0</v>
      </c>
      <c r="S196" s="194"/>
      <c r="T196" s="196">
        <f>T197</f>
        <v>0</v>
      </c>
      <c r="AR196" s="197" t="s">
        <v>21</v>
      </c>
      <c r="AT196" s="198" t="s">
        <v>83</v>
      </c>
      <c r="AU196" s="198" t="s">
        <v>21</v>
      </c>
      <c r="AY196" s="197" t="s">
        <v>151</v>
      </c>
      <c r="BK196" s="199">
        <f>BK197</f>
        <v>0</v>
      </c>
    </row>
    <row r="197" spans="1:65" s="2" customFormat="1" ht="21.75" customHeight="1">
      <c r="A197" s="34"/>
      <c r="B197" s="35"/>
      <c r="C197" s="200" t="s">
        <v>280</v>
      </c>
      <c r="D197" s="200" t="s">
        <v>152</v>
      </c>
      <c r="E197" s="201" t="s">
        <v>487</v>
      </c>
      <c r="F197" s="202" t="s">
        <v>488</v>
      </c>
      <c r="G197" s="203" t="s">
        <v>394</v>
      </c>
      <c r="H197" s="204">
        <v>58.265999999999998</v>
      </c>
      <c r="I197" s="205"/>
      <c r="J197" s="206">
        <f>ROUND(I197*H197,2)</f>
        <v>0</v>
      </c>
      <c r="K197" s="202" t="s">
        <v>156</v>
      </c>
      <c r="L197" s="39"/>
      <c r="M197" s="261" t="s">
        <v>1</v>
      </c>
      <c r="N197" s="262" t="s">
        <v>49</v>
      </c>
      <c r="O197" s="241"/>
      <c r="P197" s="263">
        <f>O197*H197</f>
        <v>0</v>
      </c>
      <c r="Q197" s="263">
        <v>0</v>
      </c>
      <c r="R197" s="263">
        <f>Q197*H197</f>
        <v>0</v>
      </c>
      <c r="S197" s="263">
        <v>0</v>
      </c>
      <c r="T197" s="264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1" t="s">
        <v>107</v>
      </c>
      <c r="AT197" s="211" t="s">
        <v>152</v>
      </c>
      <c r="AU197" s="211" t="s">
        <v>92</v>
      </c>
      <c r="AY197" s="17" t="s">
        <v>151</v>
      </c>
      <c r="BE197" s="212">
        <f>IF(N197="základní",J197,0)</f>
        <v>0</v>
      </c>
      <c r="BF197" s="212">
        <f>IF(N197="snížená",J197,0)</f>
        <v>0</v>
      </c>
      <c r="BG197" s="212">
        <f>IF(N197="zákl. přenesená",J197,0)</f>
        <v>0</v>
      </c>
      <c r="BH197" s="212">
        <f>IF(N197="sníž. přenesená",J197,0)</f>
        <v>0</v>
      </c>
      <c r="BI197" s="212">
        <f>IF(N197="nulová",J197,0)</f>
        <v>0</v>
      </c>
      <c r="BJ197" s="17" t="s">
        <v>21</v>
      </c>
      <c r="BK197" s="212">
        <f>ROUND(I197*H197,2)</f>
        <v>0</v>
      </c>
      <c r="BL197" s="17" t="s">
        <v>107</v>
      </c>
      <c r="BM197" s="211" t="s">
        <v>860</v>
      </c>
    </row>
    <row r="198" spans="1:65" s="2" customFormat="1" ht="6.9" customHeight="1">
      <c r="A198" s="34"/>
      <c r="B198" s="54"/>
      <c r="C198" s="55"/>
      <c r="D198" s="55"/>
      <c r="E198" s="55"/>
      <c r="F198" s="55"/>
      <c r="G198" s="55"/>
      <c r="H198" s="55"/>
      <c r="I198" s="158"/>
      <c r="J198" s="55"/>
      <c r="K198" s="55"/>
      <c r="L198" s="39"/>
      <c r="M198" s="34"/>
      <c r="O198" s="34"/>
      <c r="P198" s="34"/>
      <c r="Q198" s="34"/>
      <c r="R198" s="34"/>
      <c r="S198" s="34"/>
      <c r="T198" s="34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</row>
  </sheetData>
  <sheetProtection algorithmName="SHA-512" hashValue="0v0lm0dapMzGekZ57RXvGu4hdckKTvsViuorvtd0MeaimdHJ0jmw+MfSjhoo5CkyhfBhurQYC7fzk6XzrpAV0A==" saltValue="0LutuRgN702JUa6Z/FSUe8RuYOakNMX1L2x26L5ci5tUXiVtk4SfIQqANB896wFBQ3chxT5xu3JIrSqDga7Gyg==" spinCount="100000" sheet="1" objects="1" scenarios="1" formatColumns="0" formatRows="0" autoFilter="0"/>
  <autoFilter ref="C122:K197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1"/>
  <sheetViews>
    <sheetView showGridLines="0" topLeftCell="A143" workbookViewId="0">
      <selection activeCell="I131" sqref="I131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115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15"/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109</v>
      </c>
    </row>
    <row r="3" spans="1:46" s="1" customFormat="1" ht="6.9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92</v>
      </c>
    </row>
    <row r="4" spans="1:46" s="1" customFormat="1" ht="24.9" customHeight="1">
      <c r="B4" s="20"/>
      <c r="D4" s="119" t="s">
        <v>125</v>
      </c>
      <c r="I4" s="115"/>
      <c r="L4" s="20"/>
      <c r="M4" s="120" t="s">
        <v>10</v>
      </c>
      <c r="AT4" s="17" t="s">
        <v>4</v>
      </c>
    </row>
    <row r="5" spans="1:46" s="1" customFormat="1" ht="6.9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3" t="str">
        <f>'Rekapitulace stavby'!K6</f>
        <v>Rekonstrukce ulice Malé Jablunkovské - 1.etapa</v>
      </c>
      <c r="F7" s="324"/>
      <c r="G7" s="324"/>
      <c r="H7" s="324"/>
      <c r="I7" s="115"/>
      <c r="L7" s="20"/>
    </row>
    <row r="8" spans="1:46" s="2" customFormat="1" ht="12" customHeight="1">
      <c r="A8" s="34"/>
      <c r="B8" s="39"/>
      <c r="C8" s="34"/>
      <c r="D8" s="121" t="s">
        <v>126</v>
      </c>
      <c r="E8" s="34"/>
      <c r="F8" s="34"/>
      <c r="G8" s="34"/>
      <c r="H8" s="34"/>
      <c r="I8" s="122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25" t="s">
        <v>861</v>
      </c>
      <c r="F9" s="326"/>
      <c r="G9" s="326"/>
      <c r="H9" s="326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21" t="s">
        <v>19</v>
      </c>
      <c r="E11" s="34"/>
      <c r="F11" s="110" t="s">
        <v>1</v>
      </c>
      <c r="G11" s="34"/>
      <c r="H11" s="34"/>
      <c r="I11" s="123" t="s">
        <v>20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1" t="s">
        <v>22</v>
      </c>
      <c r="E12" s="34"/>
      <c r="F12" s="110" t="s">
        <v>23</v>
      </c>
      <c r="G12" s="34"/>
      <c r="H12" s="34"/>
      <c r="I12" s="123" t="s">
        <v>24</v>
      </c>
      <c r="J12" s="124" t="str">
        <f>'Rekapitulace stavby'!AN8</f>
        <v>14. 1. 2020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122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28</v>
      </c>
      <c r="E14" s="34"/>
      <c r="F14" s="34"/>
      <c r="G14" s="34"/>
      <c r="H14" s="34"/>
      <c r="I14" s="123" t="s">
        <v>29</v>
      </c>
      <c r="J14" s="110" t="s">
        <v>30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">
        <v>31</v>
      </c>
      <c r="F15" s="34"/>
      <c r="G15" s="34"/>
      <c r="H15" s="34"/>
      <c r="I15" s="123" t="s">
        <v>32</v>
      </c>
      <c r="J15" s="110" t="s">
        <v>33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122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21" t="s">
        <v>34</v>
      </c>
      <c r="E17" s="34"/>
      <c r="F17" s="34"/>
      <c r="G17" s="34"/>
      <c r="H17" s="34"/>
      <c r="I17" s="123" t="s">
        <v>29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7" t="str">
        <f>'Rekapitulace stavby'!E14</f>
        <v>Vyplň údaj</v>
      </c>
      <c r="F18" s="328"/>
      <c r="G18" s="328"/>
      <c r="H18" s="328"/>
      <c r="I18" s="123" t="s">
        <v>32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122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21" t="s">
        <v>36</v>
      </c>
      <c r="E20" s="34"/>
      <c r="F20" s="34"/>
      <c r="G20" s="34"/>
      <c r="H20" s="34"/>
      <c r="I20" s="123" t="s">
        <v>29</v>
      </c>
      <c r="J20" s="110" t="s">
        <v>37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">
        <v>39</v>
      </c>
      <c r="F21" s="34"/>
      <c r="G21" s="34"/>
      <c r="H21" s="34"/>
      <c r="I21" s="123" t="s">
        <v>32</v>
      </c>
      <c r="J21" s="110" t="s">
        <v>40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122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21" t="s">
        <v>41</v>
      </c>
      <c r="E23" s="34"/>
      <c r="F23" s="34"/>
      <c r="G23" s="34"/>
      <c r="H23" s="34"/>
      <c r="I23" s="123" t="s">
        <v>29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23" t="s">
        <v>32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122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21" t="s">
        <v>43</v>
      </c>
      <c r="E26" s="34"/>
      <c r="F26" s="34"/>
      <c r="G26" s="34"/>
      <c r="H26" s="34"/>
      <c r="I26" s="122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5"/>
      <c r="B27" s="126"/>
      <c r="C27" s="125"/>
      <c r="D27" s="125"/>
      <c r="E27" s="329" t="s">
        <v>1</v>
      </c>
      <c r="F27" s="329"/>
      <c r="G27" s="329"/>
      <c r="H27" s="329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29"/>
      <c r="E29" s="129"/>
      <c r="F29" s="129"/>
      <c r="G29" s="129"/>
      <c r="H29" s="129"/>
      <c r="I29" s="130"/>
      <c r="J29" s="129"/>
      <c r="K29" s="12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31" t="s">
        <v>44</v>
      </c>
      <c r="E30" s="34"/>
      <c r="F30" s="34"/>
      <c r="G30" s="34"/>
      <c r="H30" s="34"/>
      <c r="I30" s="122"/>
      <c r="J30" s="13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33" t="s">
        <v>46</v>
      </c>
      <c r="G32" s="34"/>
      <c r="H32" s="34"/>
      <c r="I32" s="134" t="s">
        <v>45</v>
      </c>
      <c r="J32" s="133" t="s">
        <v>47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35" t="s">
        <v>48</v>
      </c>
      <c r="E33" s="121" t="s">
        <v>49</v>
      </c>
      <c r="F33" s="136">
        <f>ROUND((SUM(BE120:BE160)),  2)</f>
        <v>0</v>
      </c>
      <c r="G33" s="34"/>
      <c r="H33" s="34"/>
      <c r="I33" s="137">
        <v>0.21</v>
      </c>
      <c r="J33" s="136">
        <f>ROUND(((SUM(BE120:BE160))*I33),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21" t="s">
        <v>50</v>
      </c>
      <c r="F34" s="136">
        <f>ROUND((SUM(BF120:BF160)),  2)</f>
        <v>0</v>
      </c>
      <c r="G34" s="34"/>
      <c r="H34" s="34"/>
      <c r="I34" s="137">
        <v>0.15</v>
      </c>
      <c r="J34" s="136">
        <f>ROUND(((SUM(BF120:BF160))*I34),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21" t="s">
        <v>51</v>
      </c>
      <c r="F35" s="136">
        <f>ROUND((SUM(BG120:BG160)),  2)</f>
        <v>0</v>
      </c>
      <c r="G35" s="34"/>
      <c r="H35" s="34"/>
      <c r="I35" s="137">
        <v>0.21</v>
      </c>
      <c r="J35" s="136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21" t="s">
        <v>52</v>
      </c>
      <c r="F36" s="136">
        <f>ROUND((SUM(BH120:BH160)),  2)</f>
        <v>0</v>
      </c>
      <c r="G36" s="34"/>
      <c r="H36" s="34"/>
      <c r="I36" s="137">
        <v>0.15</v>
      </c>
      <c r="J36" s="136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21" t="s">
        <v>53</v>
      </c>
      <c r="F37" s="136">
        <f>ROUND((SUM(BI120:BI160)),  2)</f>
        <v>0</v>
      </c>
      <c r="G37" s="34"/>
      <c r="H37" s="34"/>
      <c r="I37" s="137">
        <v>0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122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8"/>
      <c r="D39" s="139" t="s">
        <v>54</v>
      </c>
      <c r="E39" s="140"/>
      <c r="F39" s="140"/>
      <c r="G39" s="141" t="s">
        <v>55</v>
      </c>
      <c r="H39" s="142" t="s">
        <v>56</v>
      </c>
      <c r="I39" s="143"/>
      <c r="J39" s="144">
        <f>SUM(J30:J37)</f>
        <v>0</v>
      </c>
      <c r="K39" s="145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" customHeight="1">
      <c r="B41" s="20"/>
      <c r="I41" s="115"/>
      <c r="L41" s="20"/>
    </row>
    <row r="42" spans="1:31" s="1" customFormat="1" ht="14.4" customHeight="1">
      <c r="B42" s="20"/>
      <c r="I42" s="115"/>
      <c r="L42" s="20"/>
    </row>
    <row r="43" spans="1:31" s="1" customFormat="1" ht="14.4" customHeight="1">
      <c r="B43" s="20"/>
      <c r="I43" s="115"/>
      <c r="L43" s="20"/>
    </row>
    <row r="44" spans="1:31" s="1" customFormat="1" ht="14.4" customHeight="1">
      <c r="B44" s="20"/>
      <c r="I44" s="115"/>
      <c r="L44" s="20"/>
    </row>
    <row r="45" spans="1:31" s="1" customFormat="1" ht="14.4" customHeight="1">
      <c r="B45" s="20"/>
      <c r="I45" s="115"/>
      <c r="L45" s="20"/>
    </row>
    <row r="46" spans="1:31" s="1" customFormat="1" ht="14.4" customHeight="1">
      <c r="B46" s="20"/>
      <c r="I46" s="115"/>
      <c r="L46" s="20"/>
    </row>
    <row r="47" spans="1:31" s="1" customFormat="1" ht="14.4" customHeight="1">
      <c r="B47" s="20"/>
      <c r="I47" s="115"/>
      <c r="L47" s="20"/>
    </row>
    <row r="48" spans="1:31" s="1" customFormat="1" ht="14.4" customHeight="1">
      <c r="B48" s="20"/>
      <c r="I48" s="115"/>
      <c r="L48" s="20"/>
    </row>
    <row r="49" spans="1:31" s="1" customFormat="1" ht="14.4" customHeight="1">
      <c r="B49" s="20"/>
      <c r="I49" s="115"/>
      <c r="L49" s="20"/>
    </row>
    <row r="50" spans="1:31" s="2" customFormat="1" ht="14.4" customHeight="1">
      <c r="B50" s="51"/>
      <c r="D50" s="146" t="s">
        <v>57</v>
      </c>
      <c r="E50" s="147"/>
      <c r="F50" s="147"/>
      <c r="G50" s="146" t="s">
        <v>58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4"/>
      <c r="B61" s="39"/>
      <c r="C61" s="34"/>
      <c r="D61" s="149" t="s">
        <v>59</v>
      </c>
      <c r="E61" s="150"/>
      <c r="F61" s="151" t="s">
        <v>60</v>
      </c>
      <c r="G61" s="149" t="s">
        <v>59</v>
      </c>
      <c r="H61" s="150"/>
      <c r="I61" s="152"/>
      <c r="J61" s="153" t="s">
        <v>60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4"/>
      <c r="B65" s="39"/>
      <c r="C65" s="34"/>
      <c r="D65" s="146" t="s">
        <v>61</v>
      </c>
      <c r="E65" s="154"/>
      <c r="F65" s="154"/>
      <c r="G65" s="146" t="s">
        <v>62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4"/>
      <c r="B76" s="39"/>
      <c r="C76" s="34"/>
      <c r="D76" s="149" t="s">
        <v>59</v>
      </c>
      <c r="E76" s="150"/>
      <c r="F76" s="151" t="s">
        <v>60</v>
      </c>
      <c r="G76" s="149" t="s">
        <v>59</v>
      </c>
      <c r="H76" s="150"/>
      <c r="I76" s="152"/>
      <c r="J76" s="153" t="s">
        <v>60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" customHeight="1">
      <c r="A82" s="34"/>
      <c r="B82" s="35"/>
      <c r="C82" s="23" t="s">
        <v>128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1" t="str">
        <f>E7</f>
        <v>Rekonstrukce ulice Malé Jablunkovské - 1.etapa</v>
      </c>
      <c r="F85" s="322"/>
      <c r="G85" s="322"/>
      <c r="H85" s="322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126</v>
      </c>
      <c r="D86" s="36"/>
      <c r="E86" s="36"/>
      <c r="F86" s="36"/>
      <c r="G86" s="36"/>
      <c r="H86" s="36"/>
      <c r="I86" s="122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12" t="str">
        <f>E9</f>
        <v>4 - SO 302  Přeložka vodovodu</v>
      </c>
      <c r="F87" s="320"/>
      <c r="G87" s="320"/>
      <c r="H87" s="320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" customHeight="1">
      <c r="A88" s="34"/>
      <c r="B88" s="35"/>
      <c r="C88" s="36"/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22</v>
      </c>
      <c r="D89" s="36"/>
      <c r="E89" s="36"/>
      <c r="F89" s="27" t="str">
        <f>F12</f>
        <v>Třinec</v>
      </c>
      <c r="G89" s="36"/>
      <c r="H89" s="36"/>
      <c r="I89" s="123" t="s">
        <v>24</v>
      </c>
      <c r="J89" s="66" t="str">
        <f>IF(J12="","",J12)</f>
        <v>14. 1. 2020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65" customHeight="1">
      <c r="A91" s="34"/>
      <c r="B91" s="35"/>
      <c r="C91" s="29" t="s">
        <v>28</v>
      </c>
      <c r="D91" s="36"/>
      <c r="E91" s="36"/>
      <c r="F91" s="27" t="str">
        <f>E15</f>
        <v>Město Třinec</v>
      </c>
      <c r="G91" s="36"/>
      <c r="H91" s="36"/>
      <c r="I91" s="123" t="s">
        <v>36</v>
      </c>
      <c r="J91" s="32" t="str">
        <f>E21</f>
        <v>UDI MORAVA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15" customHeight="1">
      <c r="A92" s="34"/>
      <c r="B92" s="35"/>
      <c r="C92" s="29" t="s">
        <v>34</v>
      </c>
      <c r="D92" s="36"/>
      <c r="E92" s="36"/>
      <c r="F92" s="27" t="str">
        <f>IF(E18="","",E18)</f>
        <v>Vyplň údaj</v>
      </c>
      <c r="G92" s="36"/>
      <c r="H92" s="36"/>
      <c r="I92" s="123" t="s">
        <v>41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22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62" t="s">
        <v>129</v>
      </c>
      <c r="D94" s="163"/>
      <c r="E94" s="163"/>
      <c r="F94" s="163"/>
      <c r="G94" s="163"/>
      <c r="H94" s="163"/>
      <c r="I94" s="164"/>
      <c r="J94" s="165" t="s">
        <v>130</v>
      </c>
      <c r="K94" s="163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8" customHeight="1">
      <c r="A96" s="34"/>
      <c r="B96" s="35"/>
      <c r="C96" s="166" t="s">
        <v>131</v>
      </c>
      <c r="D96" s="36"/>
      <c r="E96" s="36"/>
      <c r="F96" s="36"/>
      <c r="G96" s="36"/>
      <c r="H96" s="36"/>
      <c r="I96" s="122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132</v>
      </c>
    </row>
    <row r="97" spans="1:31" s="9" customFormat="1" ht="24.9" customHeight="1">
      <c r="B97" s="167"/>
      <c r="C97" s="168"/>
      <c r="D97" s="169" t="s">
        <v>309</v>
      </c>
      <c r="E97" s="170"/>
      <c r="F97" s="170"/>
      <c r="G97" s="170"/>
      <c r="H97" s="170"/>
      <c r="I97" s="171"/>
      <c r="J97" s="172">
        <f>J121</f>
        <v>0</v>
      </c>
      <c r="K97" s="168"/>
      <c r="L97" s="173"/>
    </row>
    <row r="98" spans="1:31" s="14" customFormat="1" ht="19.95" customHeight="1">
      <c r="B98" s="243"/>
      <c r="C98" s="104"/>
      <c r="D98" s="244" t="s">
        <v>862</v>
      </c>
      <c r="E98" s="245"/>
      <c r="F98" s="245"/>
      <c r="G98" s="245"/>
      <c r="H98" s="245"/>
      <c r="I98" s="246"/>
      <c r="J98" s="247">
        <f>J122</f>
        <v>0</v>
      </c>
      <c r="K98" s="104"/>
      <c r="L98" s="248"/>
    </row>
    <row r="99" spans="1:31" s="14" customFormat="1" ht="19.95" customHeight="1">
      <c r="B99" s="243"/>
      <c r="C99" s="104"/>
      <c r="D99" s="244" t="s">
        <v>863</v>
      </c>
      <c r="E99" s="245"/>
      <c r="F99" s="245"/>
      <c r="G99" s="245"/>
      <c r="H99" s="245"/>
      <c r="I99" s="246"/>
      <c r="J99" s="247">
        <f>J130</f>
        <v>0</v>
      </c>
      <c r="K99" s="104"/>
      <c r="L99" s="248"/>
    </row>
    <row r="100" spans="1:31" s="14" customFormat="1" ht="19.95" customHeight="1">
      <c r="B100" s="243"/>
      <c r="C100" s="104"/>
      <c r="D100" s="244" t="s">
        <v>864</v>
      </c>
      <c r="E100" s="245"/>
      <c r="F100" s="245"/>
      <c r="G100" s="245"/>
      <c r="H100" s="245"/>
      <c r="I100" s="246"/>
      <c r="J100" s="247">
        <f>J159</f>
        <v>0</v>
      </c>
      <c r="K100" s="104"/>
      <c r="L100" s="248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122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" customHeight="1">
      <c r="A102" s="34"/>
      <c r="B102" s="54"/>
      <c r="C102" s="55"/>
      <c r="D102" s="55"/>
      <c r="E102" s="55"/>
      <c r="F102" s="55"/>
      <c r="G102" s="55"/>
      <c r="H102" s="55"/>
      <c r="I102" s="158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" customHeight="1">
      <c r="A106" s="34"/>
      <c r="B106" s="56"/>
      <c r="C106" s="57"/>
      <c r="D106" s="57"/>
      <c r="E106" s="57"/>
      <c r="F106" s="57"/>
      <c r="G106" s="57"/>
      <c r="H106" s="57"/>
      <c r="I106" s="161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" customHeight="1">
      <c r="A107" s="34"/>
      <c r="B107" s="35"/>
      <c r="C107" s="23" t="s">
        <v>136</v>
      </c>
      <c r="D107" s="36"/>
      <c r="E107" s="36"/>
      <c r="F107" s="36"/>
      <c r="G107" s="36"/>
      <c r="H107" s="36"/>
      <c r="I107" s="122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" customHeight="1">
      <c r="A108" s="34"/>
      <c r="B108" s="35"/>
      <c r="C108" s="36"/>
      <c r="D108" s="36"/>
      <c r="E108" s="36"/>
      <c r="F108" s="36"/>
      <c r="G108" s="36"/>
      <c r="H108" s="36"/>
      <c r="I108" s="122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21" t="str">
        <f>E7</f>
        <v>Rekonstrukce ulice Malé Jablunkovské - 1.etapa</v>
      </c>
      <c r="F110" s="322"/>
      <c r="G110" s="322"/>
      <c r="H110" s="322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126</v>
      </c>
      <c r="D111" s="36"/>
      <c r="E111" s="36"/>
      <c r="F111" s="36"/>
      <c r="G111" s="36"/>
      <c r="H111" s="36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312" t="str">
        <f>E9</f>
        <v>4 - SO 302  Přeložka vodovodu</v>
      </c>
      <c r="F112" s="320"/>
      <c r="G112" s="320"/>
      <c r="H112" s="320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" customHeight="1">
      <c r="A113" s="34"/>
      <c r="B113" s="35"/>
      <c r="C113" s="36"/>
      <c r="D113" s="36"/>
      <c r="E113" s="36"/>
      <c r="F113" s="36"/>
      <c r="G113" s="36"/>
      <c r="H113" s="36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22</v>
      </c>
      <c r="D114" s="36"/>
      <c r="E114" s="36"/>
      <c r="F114" s="27" t="str">
        <f>F12</f>
        <v>Třinec</v>
      </c>
      <c r="G114" s="36"/>
      <c r="H114" s="36"/>
      <c r="I114" s="123" t="s">
        <v>24</v>
      </c>
      <c r="J114" s="66" t="str">
        <f>IF(J12="","",J12)</f>
        <v>14. 1. 2020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" customHeight="1">
      <c r="A115" s="34"/>
      <c r="B115" s="35"/>
      <c r="C115" s="36"/>
      <c r="D115" s="36"/>
      <c r="E115" s="36"/>
      <c r="F115" s="36"/>
      <c r="G115" s="36"/>
      <c r="H115" s="36"/>
      <c r="I115" s="122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25.65" customHeight="1">
      <c r="A116" s="34"/>
      <c r="B116" s="35"/>
      <c r="C116" s="29" t="s">
        <v>28</v>
      </c>
      <c r="D116" s="36"/>
      <c r="E116" s="36"/>
      <c r="F116" s="27" t="str">
        <f>E15</f>
        <v>Město Třinec</v>
      </c>
      <c r="G116" s="36"/>
      <c r="H116" s="36"/>
      <c r="I116" s="123" t="s">
        <v>36</v>
      </c>
      <c r="J116" s="32" t="str">
        <f>E21</f>
        <v>UDI MORAVA s.r.o.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15" customHeight="1">
      <c r="A117" s="34"/>
      <c r="B117" s="35"/>
      <c r="C117" s="29" t="s">
        <v>34</v>
      </c>
      <c r="D117" s="36"/>
      <c r="E117" s="36"/>
      <c r="F117" s="27" t="str">
        <f>IF(E18="","",E18)</f>
        <v>Vyplň údaj</v>
      </c>
      <c r="G117" s="36"/>
      <c r="H117" s="36"/>
      <c r="I117" s="123" t="s">
        <v>41</v>
      </c>
      <c r="J117" s="32" t="str">
        <f>E24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122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0" customFormat="1" ht="29.25" customHeight="1">
      <c r="A119" s="174"/>
      <c r="B119" s="175"/>
      <c r="C119" s="176" t="s">
        <v>137</v>
      </c>
      <c r="D119" s="177" t="s">
        <v>69</v>
      </c>
      <c r="E119" s="177" t="s">
        <v>65</v>
      </c>
      <c r="F119" s="177" t="s">
        <v>66</v>
      </c>
      <c r="G119" s="177" t="s">
        <v>138</v>
      </c>
      <c r="H119" s="177" t="s">
        <v>139</v>
      </c>
      <c r="I119" s="178" t="s">
        <v>140</v>
      </c>
      <c r="J119" s="177" t="s">
        <v>130</v>
      </c>
      <c r="K119" s="179" t="s">
        <v>141</v>
      </c>
      <c r="L119" s="180"/>
      <c r="M119" s="75" t="s">
        <v>1</v>
      </c>
      <c r="N119" s="76" t="s">
        <v>48</v>
      </c>
      <c r="O119" s="76" t="s">
        <v>142</v>
      </c>
      <c r="P119" s="76" t="s">
        <v>143</v>
      </c>
      <c r="Q119" s="76" t="s">
        <v>144</v>
      </c>
      <c r="R119" s="76" t="s">
        <v>145</v>
      </c>
      <c r="S119" s="76" t="s">
        <v>146</v>
      </c>
      <c r="T119" s="77" t="s">
        <v>147</v>
      </c>
      <c r="U119" s="174"/>
      <c r="V119" s="174"/>
      <c r="W119" s="174"/>
      <c r="X119" s="174"/>
      <c r="Y119" s="174"/>
      <c r="Z119" s="174"/>
      <c r="AA119" s="174"/>
      <c r="AB119" s="174"/>
      <c r="AC119" s="174"/>
      <c r="AD119" s="174"/>
      <c r="AE119" s="174"/>
    </row>
    <row r="120" spans="1:65" s="2" customFormat="1" ht="22.8" customHeight="1">
      <c r="A120" s="34"/>
      <c r="B120" s="35"/>
      <c r="C120" s="82" t="s">
        <v>148</v>
      </c>
      <c r="D120" s="36"/>
      <c r="E120" s="36"/>
      <c r="F120" s="36"/>
      <c r="G120" s="36"/>
      <c r="H120" s="36"/>
      <c r="I120" s="122"/>
      <c r="J120" s="181">
        <f>BK120</f>
        <v>0</v>
      </c>
      <c r="K120" s="36"/>
      <c r="L120" s="39"/>
      <c r="M120" s="78"/>
      <c r="N120" s="182"/>
      <c r="O120" s="79"/>
      <c r="P120" s="183">
        <f>P121</f>
        <v>0</v>
      </c>
      <c r="Q120" s="79"/>
      <c r="R120" s="183">
        <f>R121</f>
        <v>0</v>
      </c>
      <c r="S120" s="79"/>
      <c r="T120" s="184">
        <f>T121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83</v>
      </c>
      <c r="AU120" s="17" t="s">
        <v>132</v>
      </c>
      <c r="BK120" s="185">
        <f>BK121</f>
        <v>0</v>
      </c>
    </row>
    <row r="121" spans="1:65" s="11" customFormat="1" ht="25.95" customHeight="1">
      <c r="B121" s="186"/>
      <c r="C121" s="187"/>
      <c r="D121" s="188" t="s">
        <v>83</v>
      </c>
      <c r="E121" s="189" t="s">
        <v>314</v>
      </c>
      <c r="F121" s="189" t="s">
        <v>315</v>
      </c>
      <c r="G121" s="187"/>
      <c r="H121" s="187"/>
      <c r="I121" s="190"/>
      <c r="J121" s="191">
        <f>BK121</f>
        <v>0</v>
      </c>
      <c r="K121" s="187"/>
      <c r="L121" s="192"/>
      <c r="M121" s="193"/>
      <c r="N121" s="194"/>
      <c r="O121" s="194"/>
      <c r="P121" s="195">
        <f>P122+P130+P159</f>
        <v>0</v>
      </c>
      <c r="Q121" s="194"/>
      <c r="R121" s="195">
        <f>R122+R130+R159</f>
        <v>0</v>
      </c>
      <c r="S121" s="194"/>
      <c r="T121" s="196">
        <f>T122+T130+T159</f>
        <v>0</v>
      </c>
      <c r="AR121" s="197" t="s">
        <v>21</v>
      </c>
      <c r="AT121" s="198" t="s">
        <v>83</v>
      </c>
      <c r="AU121" s="198" t="s">
        <v>84</v>
      </c>
      <c r="AY121" s="197" t="s">
        <v>151</v>
      </c>
      <c r="BK121" s="199">
        <f>BK122+BK130+BK159</f>
        <v>0</v>
      </c>
    </row>
    <row r="122" spans="1:65" s="11" customFormat="1" ht="22.8" customHeight="1">
      <c r="B122" s="186"/>
      <c r="C122" s="187"/>
      <c r="D122" s="188" t="s">
        <v>83</v>
      </c>
      <c r="E122" s="249" t="s">
        <v>865</v>
      </c>
      <c r="F122" s="249" t="s">
        <v>316</v>
      </c>
      <c r="G122" s="187"/>
      <c r="H122" s="187"/>
      <c r="I122" s="190"/>
      <c r="J122" s="250">
        <f>BK122</f>
        <v>0</v>
      </c>
      <c r="K122" s="187"/>
      <c r="L122" s="192"/>
      <c r="M122" s="193"/>
      <c r="N122" s="194"/>
      <c r="O122" s="194"/>
      <c r="P122" s="195">
        <f>SUM(P123:P129)</f>
        <v>0</v>
      </c>
      <c r="Q122" s="194"/>
      <c r="R122" s="195">
        <f>SUM(R123:R129)</f>
        <v>0</v>
      </c>
      <c r="S122" s="194"/>
      <c r="T122" s="196">
        <f>SUM(T123:T129)</f>
        <v>0</v>
      </c>
      <c r="AR122" s="197" t="s">
        <v>21</v>
      </c>
      <c r="AT122" s="198" t="s">
        <v>83</v>
      </c>
      <c r="AU122" s="198" t="s">
        <v>21</v>
      </c>
      <c r="AY122" s="197" t="s">
        <v>151</v>
      </c>
      <c r="BK122" s="199">
        <f>SUM(BK123:BK129)</f>
        <v>0</v>
      </c>
    </row>
    <row r="123" spans="1:65" s="2" customFormat="1" ht="21.75" customHeight="1">
      <c r="A123" s="34"/>
      <c r="B123" s="35"/>
      <c r="C123" s="200" t="s">
        <v>21</v>
      </c>
      <c r="D123" s="200" t="s">
        <v>152</v>
      </c>
      <c r="E123" s="201" t="s">
        <v>866</v>
      </c>
      <c r="F123" s="202" t="s">
        <v>867</v>
      </c>
      <c r="G123" s="203" t="s">
        <v>368</v>
      </c>
      <c r="H123" s="204">
        <v>26</v>
      </c>
      <c r="I123" s="205"/>
      <c r="J123" s="206">
        <f t="shared" ref="J123:J129" si="0">ROUND(I123*H123,2)</f>
        <v>0</v>
      </c>
      <c r="K123" s="202" t="s">
        <v>1</v>
      </c>
      <c r="L123" s="39"/>
      <c r="M123" s="207" t="s">
        <v>1</v>
      </c>
      <c r="N123" s="208" t="s">
        <v>49</v>
      </c>
      <c r="O123" s="71"/>
      <c r="P123" s="209">
        <f t="shared" ref="P123:P129" si="1">O123*H123</f>
        <v>0</v>
      </c>
      <c r="Q123" s="209">
        <v>0</v>
      </c>
      <c r="R123" s="209">
        <f t="shared" ref="R123:R129" si="2">Q123*H123</f>
        <v>0</v>
      </c>
      <c r="S123" s="209">
        <v>0</v>
      </c>
      <c r="T123" s="210">
        <f t="shared" ref="T123:T129" si="3"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1" t="s">
        <v>107</v>
      </c>
      <c r="AT123" s="211" t="s">
        <v>152</v>
      </c>
      <c r="AU123" s="211" t="s">
        <v>92</v>
      </c>
      <c r="AY123" s="17" t="s">
        <v>151</v>
      </c>
      <c r="BE123" s="212">
        <f t="shared" ref="BE123:BE129" si="4">IF(N123="základní",J123,0)</f>
        <v>0</v>
      </c>
      <c r="BF123" s="212">
        <f t="shared" ref="BF123:BF129" si="5">IF(N123="snížená",J123,0)</f>
        <v>0</v>
      </c>
      <c r="BG123" s="212">
        <f t="shared" ref="BG123:BG129" si="6">IF(N123="zákl. přenesená",J123,0)</f>
        <v>0</v>
      </c>
      <c r="BH123" s="212">
        <f t="shared" ref="BH123:BH129" si="7">IF(N123="sníž. přenesená",J123,0)</f>
        <v>0</v>
      </c>
      <c r="BI123" s="212">
        <f t="shared" ref="BI123:BI129" si="8">IF(N123="nulová",J123,0)</f>
        <v>0</v>
      </c>
      <c r="BJ123" s="17" t="s">
        <v>21</v>
      </c>
      <c r="BK123" s="212">
        <f t="shared" ref="BK123:BK129" si="9">ROUND(I123*H123,2)</f>
        <v>0</v>
      </c>
      <c r="BL123" s="17" t="s">
        <v>107</v>
      </c>
      <c r="BM123" s="211" t="s">
        <v>92</v>
      </c>
    </row>
    <row r="124" spans="1:65" s="2" customFormat="1" ht="21.75" customHeight="1">
      <c r="A124" s="34"/>
      <c r="B124" s="35"/>
      <c r="C124" s="200" t="s">
        <v>92</v>
      </c>
      <c r="D124" s="200" t="s">
        <v>152</v>
      </c>
      <c r="E124" s="201" t="s">
        <v>868</v>
      </c>
      <c r="F124" s="202" t="s">
        <v>869</v>
      </c>
      <c r="G124" s="203" t="s">
        <v>368</v>
      </c>
      <c r="H124" s="204">
        <v>52</v>
      </c>
      <c r="I124" s="205"/>
      <c r="J124" s="206">
        <f t="shared" si="0"/>
        <v>0</v>
      </c>
      <c r="K124" s="202" t="s">
        <v>1</v>
      </c>
      <c r="L124" s="39"/>
      <c r="M124" s="207" t="s">
        <v>1</v>
      </c>
      <c r="N124" s="208" t="s">
        <v>49</v>
      </c>
      <c r="O124" s="71"/>
      <c r="P124" s="209">
        <f t="shared" si="1"/>
        <v>0</v>
      </c>
      <c r="Q124" s="209">
        <v>0</v>
      </c>
      <c r="R124" s="209">
        <f t="shared" si="2"/>
        <v>0</v>
      </c>
      <c r="S124" s="209">
        <v>0</v>
      </c>
      <c r="T124" s="210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1" t="s">
        <v>107</v>
      </c>
      <c r="AT124" s="211" t="s">
        <v>152</v>
      </c>
      <c r="AU124" s="211" t="s">
        <v>92</v>
      </c>
      <c r="AY124" s="17" t="s">
        <v>151</v>
      </c>
      <c r="BE124" s="212">
        <f t="shared" si="4"/>
        <v>0</v>
      </c>
      <c r="BF124" s="212">
        <f t="shared" si="5"/>
        <v>0</v>
      </c>
      <c r="BG124" s="212">
        <f t="shared" si="6"/>
        <v>0</v>
      </c>
      <c r="BH124" s="212">
        <f t="shared" si="7"/>
        <v>0</v>
      </c>
      <c r="BI124" s="212">
        <f t="shared" si="8"/>
        <v>0</v>
      </c>
      <c r="BJ124" s="17" t="s">
        <v>21</v>
      </c>
      <c r="BK124" s="212">
        <f t="shared" si="9"/>
        <v>0</v>
      </c>
      <c r="BL124" s="17" t="s">
        <v>107</v>
      </c>
      <c r="BM124" s="211" t="s">
        <v>107</v>
      </c>
    </row>
    <row r="125" spans="1:65" s="2" customFormat="1" ht="16.5" customHeight="1">
      <c r="A125" s="34"/>
      <c r="B125" s="35"/>
      <c r="C125" s="200" t="s">
        <v>104</v>
      </c>
      <c r="D125" s="200" t="s">
        <v>152</v>
      </c>
      <c r="E125" s="201" t="s">
        <v>870</v>
      </c>
      <c r="F125" s="202" t="s">
        <v>871</v>
      </c>
      <c r="G125" s="203" t="s">
        <v>368</v>
      </c>
      <c r="H125" s="204">
        <v>26</v>
      </c>
      <c r="I125" s="205"/>
      <c r="J125" s="206">
        <f t="shared" si="0"/>
        <v>0</v>
      </c>
      <c r="K125" s="202" t="s">
        <v>1</v>
      </c>
      <c r="L125" s="39"/>
      <c r="M125" s="207" t="s">
        <v>1</v>
      </c>
      <c r="N125" s="208" t="s">
        <v>49</v>
      </c>
      <c r="O125" s="71"/>
      <c r="P125" s="209">
        <f t="shared" si="1"/>
        <v>0</v>
      </c>
      <c r="Q125" s="209">
        <v>0</v>
      </c>
      <c r="R125" s="209">
        <f t="shared" si="2"/>
        <v>0</v>
      </c>
      <c r="S125" s="209">
        <v>0</v>
      </c>
      <c r="T125" s="210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1" t="s">
        <v>107</v>
      </c>
      <c r="AT125" s="211" t="s">
        <v>152</v>
      </c>
      <c r="AU125" s="211" t="s">
        <v>92</v>
      </c>
      <c r="AY125" s="17" t="s">
        <v>151</v>
      </c>
      <c r="BE125" s="212">
        <f t="shared" si="4"/>
        <v>0</v>
      </c>
      <c r="BF125" s="212">
        <f t="shared" si="5"/>
        <v>0</v>
      </c>
      <c r="BG125" s="212">
        <f t="shared" si="6"/>
        <v>0</v>
      </c>
      <c r="BH125" s="212">
        <f t="shared" si="7"/>
        <v>0</v>
      </c>
      <c r="BI125" s="212">
        <f t="shared" si="8"/>
        <v>0</v>
      </c>
      <c r="BJ125" s="17" t="s">
        <v>21</v>
      </c>
      <c r="BK125" s="212">
        <f t="shared" si="9"/>
        <v>0</v>
      </c>
      <c r="BL125" s="17" t="s">
        <v>107</v>
      </c>
      <c r="BM125" s="211" t="s">
        <v>113</v>
      </c>
    </row>
    <row r="126" spans="1:65" s="2" customFormat="1" ht="21.75" customHeight="1">
      <c r="A126" s="34"/>
      <c r="B126" s="35"/>
      <c r="C126" s="200" t="s">
        <v>107</v>
      </c>
      <c r="D126" s="200" t="s">
        <v>152</v>
      </c>
      <c r="E126" s="201" t="s">
        <v>872</v>
      </c>
      <c r="F126" s="202" t="s">
        <v>873</v>
      </c>
      <c r="G126" s="203" t="s">
        <v>319</v>
      </c>
      <c r="H126" s="204">
        <v>147</v>
      </c>
      <c r="I126" s="205"/>
      <c r="J126" s="206">
        <f t="shared" si="0"/>
        <v>0</v>
      </c>
      <c r="K126" s="202" t="s">
        <v>1</v>
      </c>
      <c r="L126" s="39"/>
      <c r="M126" s="207" t="s">
        <v>1</v>
      </c>
      <c r="N126" s="208" t="s">
        <v>49</v>
      </c>
      <c r="O126" s="71"/>
      <c r="P126" s="209">
        <f t="shared" si="1"/>
        <v>0</v>
      </c>
      <c r="Q126" s="209">
        <v>0</v>
      </c>
      <c r="R126" s="209">
        <f t="shared" si="2"/>
        <v>0</v>
      </c>
      <c r="S126" s="209">
        <v>0</v>
      </c>
      <c r="T126" s="210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1" t="s">
        <v>107</v>
      </c>
      <c r="AT126" s="211" t="s">
        <v>152</v>
      </c>
      <c r="AU126" s="211" t="s">
        <v>92</v>
      </c>
      <c r="AY126" s="17" t="s">
        <v>151</v>
      </c>
      <c r="BE126" s="212">
        <f t="shared" si="4"/>
        <v>0</v>
      </c>
      <c r="BF126" s="212">
        <f t="shared" si="5"/>
        <v>0</v>
      </c>
      <c r="BG126" s="212">
        <f t="shared" si="6"/>
        <v>0</v>
      </c>
      <c r="BH126" s="212">
        <f t="shared" si="7"/>
        <v>0</v>
      </c>
      <c r="BI126" s="212">
        <f t="shared" si="8"/>
        <v>0</v>
      </c>
      <c r="BJ126" s="17" t="s">
        <v>21</v>
      </c>
      <c r="BK126" s="212">
        <f t="shared" si="9"/>
        <v>0</v>
      </c>
      <c r="BL126" s="17" t="s">
        <v>107</v>
      </c>
      <c r="BM126" s="211" t="s">
        <v>119</v>
      </c>
    </row>
    <row r="127" spans="1:65" s="2" customFormat="1" ht="21.75" customHeight="1">
      <c r="A127" s="34"/>
      <c r="B127" s="35"/>
      <c r="C127" s="200" t="s">
        <v>110</v>
      </c>
      <c r="D127" s="200" t="s">
        <v>152</v>
      </c>
      <c r="E127" s="201" t="s">
        <v>874</v>
      </c>
      <c r="F127" s="202" t="s">
        <v>875</v>
      </c>
      <c r="G127" s="203" t="s">
        <v>319</v>
      </c>
      <c r="H127" s="204">
        <v>147</v>
      </c>
      <c r="I127" s="205"/>
      <c r="J127" s="206">
        <f t="shared" si="0"/>
        <v>0</v>
      </c>
      <c r="K127" s="202" t="s">
        <v>1</v>
      </c>
      <c r="L127" s="39"/>
      <c r="M127" s="207" t="s">
        <v>1</v>
      </c>
      <c r="N127" s="208" t="s">
        <v>49</v>
      </c>
      <c r="O127" s="71"/>
      <c r="P127" s="209">
        <f t="shared" si="1"/>
        <v>0</v>
      </c>
      <c r="Q127" s="209">
        <v>0</v>
      </c>
      <c r="R127" s="209">
        <f t="shared" si="2"/>
        <v>0</v>
      </c>
      <c r="S127" s="209">
        <v>0</v>
      </c>
      <c r="T127" s="210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1" t="s">
        <v>107</v>
      </c>
      <c r="AT127" s="211" t="s">
        <v>152</v>
      </c>
      <c r="AU127" s="211" t="s">
        <v>92</v>
      </c>
      <c r="AY127" s="17" t="s">
        <v>151</v>
      </c>
      <c r="BE127" s="212">
        <f t="shared" si="4"/>
        <v>0</v>
      </c>
      <c r="BF127" s="212">
        <f t="shared" si="5"/>
        <v>0</v>
      </c>
      <c r="BG127" s="212">
        <f t="shared" si="6"/>
        <v>0</v>
      </c>
      <c r="BH127" s="212">
        <f t="shared" si="7"/>
        <v>0</v>
      </c>
      <c r="BI127" s="212">
        <f t="shared" si="8"/>
        <v>0</v>
      </c>
      <c r="BJ127" s="17" t="s">
        <v>21</v>
      </c>
      <c r="BK127" s="212">
        <f t="shared" si="9"/>
        <v>0</v>
      </c>
      <c r="BL127" s="17" t="s">
        <v>107</v>
      </c>
      <c r="BM127" s="211" t="s">
        <v>26</v>
      </c>
    </row>
    <row r="128" spans="1:65" s="2" customFormat="1" ht="16.5" customHeight="1">
      <c r="A128" s="34"/>
      <c r="B128" s="35"/>
      <c r="C128" s="200" t="s">
        <v>113</v>
      </c>
      <c r="D128" s="200" t="s">
        <v>152</v>
      </c>
      <c r="E128" s="201" t="s">
        <v>876</v>
      </c>
      <c r="F128" s="202" t="s">
        <v>877</v>
      </c>
      <c r="G128" s="203" t="s">
        <v>368</v>
      </c>
      <c r="H128" s="204">
        <v>42</v>
      </c>
      <c r="I128" s="205"/>
      <c r="J128" s="206">
        <f t="shared" si="0"/>
        <v>0</v>
      </c>
      <c r="K128" s="202" t="s">
        <v>1</v>
      </c>
      <c r="L128" s="39"/>
      <c r="M128" s="207" t="s">
        <v>1</v>
      </c>
      <c r="N128" s="208" t="s">
        <v>49</v>
      </c>
      <c r="O128" s="71"/>
      <c r="P128" s="209">
        <f t="shared" si="1"/>
        <v>0</v>
      </c>
      <c r="Q128" s="209">
        <v>0</v>
      </c>
      <c r="R128" s="209">
        <f t="shared" si="2"/>
        <v>0</v>
      </c>
      <c r="S128" s="209">
        <v>0</v>
      </c>
      <c r="T128" s="210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1" t="s">
        <v>107</v>
      </c>
      <c r="AT128" s="211" t="s">
        <v>152</v>
      </c>
      <c r="AU128" s="211" t="s">
        <v>92</v>
      </c>
      <c r="AY128" s="17" t="s">
        <v>151</v>
      </c>
      <c r="BE128" s="212">
        <f t="shared" si="4"/>
        <v>0</v>
      </c>
      <c r="BF128" s="212">
        <f t="shared" si="5"/>
        <v>0</v>
      </c>
      <c r="BG128" s="212">
        <f t="shared" si="6"/>
        <v>0</v>
      </c>
      <c r="BH128" s="212">
        <f t="shared" si="7"/>
        <v>0</v>
      </c>
      <c r="BI128" s="212">
        <f t="shared" si="8"/>
        <v>0</v>
      </c>
      <c r="BJ128" s="17" t="s">
        <v>21</v>
      </c>
      <c r="BK128" s="212">
        <f t="shared" si="9"/>
        <v>0</v>
      </c>
      <c r="BL128" s="17" t="s">
        <v>107</v>
      </c>
      <c r="BM128" s="211" t="s">
        <v>210</v>
      </c>
    </row>
    <row r="129" spans="1:65" s="2" customFormat="1" ht="16.5" customHeight="1">
      <c r="A129" s="34"/>
      <c r="B129" s="35"/>
      <c r="C129" s="200" t="s">
        <v>116</v>
      </c>
      <c r="D129" s="200" t="s">
        <v>152</v>
      </c>
      <c r="E129" s="201" t="s">
        <v>878</v>
      </c>
      <c r="F129" s="202" t="s">
        <v>879</v>
      </c>
      <c r="G129" s="203" t="s">
        <v>368</v>
      </c>
      <c r="H129" s="204">
        <v>10</v>
      </c>
      <c r="I129" s="205"/>
      <c r="J129" s="206">
        <f t="shared" si="0"/>
        <v>0</v>
      </c>
      <c r="K129" s="202" t="s">
        <v>1</v>
      </c>
      <c r="L129" s="39"/>
      <c r="M129" s="207" t="s">
        <v>1</v>
      </c>
      <c r="N129" s="208" t="s">
        <v>49</v>
      </c>
      <c r="O129" s="71"/>
      <c r="P129" s="209">
        <f t="shared" si="1"/>
        <v>0</v>
      </c>
      <c r="Q129" s="209">
        <v>0</v>
      </c>
      <c r="R129" s="209">
        <f t="shared" si="2"/>
        <v>0</v>
      </c>
      <c r="S129" s="209">
        <v>0</v>
      </c>
      <c r="T129" s="210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1" t="s">
        <v>107</v>
      </c>
      <c r="AT129" s="211" t="s">
        <v>152</v>
      </c>
      <c r="AU129" s="211" t="s">
        <v>92</v>
      </c>
      <c r="AY129" s="17" t="s">
        <v>151</v>
      </c>
      <c r="BE129" s="212">
        <f t="shared" si="4"/>
        <v>0</v>
      </c>
      <c r="BF129" s="212">
        <f t="shared" si="5"/>
        <v>0</v>
      </c>
      <c r="BG129" s="212">
        <f t="shared" si="6"/>
        <v>0</v>
      </c>
      <c r="BH129" s="212">
        <f t="shared" si="7"/>
        <v>0</v>
      </c>
      <c r="BI129" s="212">
        <f t="shared" si="8"/>
        <v>0</v>
      </c>
      <c r="BJ129" s="17" t="s">
        <v>21</v>
      </c>
      <c r="BK129" s="212">
        <f t="shared" si="9"/>
        <v>0</v>
      </c>
      <c r="BL129" s="17" t="s">
        <v>107</v>
      </c>
      <c r="BM129" s="211" t="s">
        <v>222</v>
      </c>
    </row>
    <row r="130" spans="1:65" s="11" customFormat="1" ht="22.8" customHeight="1">
      <c r="B130" s="186"/>
      <c r="C130" s="187"/>
      <c r="D130" s="188" t="s">
        <v>83</v>
      </c>
      <c r="E130" s="249" t="s">
        <v>880</v>
      </c>
      <c r="F130" s="249" t="s">
        <v>881</v>
      </c>
      <c r="G130" s="187"/>
      <c r="H130" s="187"/>
      <c r="I130" s="190"/>
      <c r="J130" s="250">
        <f>BK130</f>
        <v>0</v>
      </c>
      <c r="K130" s="187"/>
      <c r="L130" s="192"/>
      <c r="M130" s="193"/>
      <c r="N130" s="194"/>
      <c r="O130" s="194"/>
      <c r="P130" s="195">
        <f>SUM(P131:P158)</f>
        <v>0</v>
      </c>
      <c r="Q130" s="194"/>
      <c r="R130" s="195">
        <f>SUM(R131:R158)</f>
        <v>0</v>
      </c>
      <c r="S130" s="194"/>
      <c r="T130" s="196">
        <f>SUM(T131:T158)</f>
        <v>0</v>
      </c>
      <c r="AR130" s="197" t="s">
        <v>21</v>
      </c>
      <c r="AT130" s="198" t="s">
        <v>83</v>
      </c>
      <c r="AU130" s="198" t="s">
        <v>21</v>
      </c>
      <c r="AY130" s="197" t="s">
        <v>151</v>
      </c>
      <c r="BK130" s="199">
        <f>SUM(BK131:BK158)</f>
        <v>0</v>
      </c>
    </row>
    <row r="131" spans="1:65" s="2" customFormat="1" ht="21.75" customHeight="1">
      <c r="A131" s="34"/>
      <c r="B131" s="35"/>
      <c r="C131" s="200" t="s">
        <v>119</v>
      </c>
      <c r="D131" s="200" t="s">
        <v>152</v>
      </c>
      <c r="E131" s="201" t="s">
        <v>882</v>
      </c>
      <c r="F131" s="202" t="s">
        <v>883</v>
      </c>
      <c r="G131" s="203" t="s">
        <v>368</v>
      </c>
      <c r="H131" s="204">
        <v>1.6</v>
      </c>
      <c r="I131" s="205"/>
      <c r="J131" s="206">
        <f>ROUND(I131*H131,2)</f>
        <v>0</v>
      </c>
      <c r="K131" s="202" t="s">
        <v>1</v>
      </c>
      <c r="L131" s="39"/>
      <c r="M131" s="207" t="s">
        <v>1</v>
      </c>
      <c r="N131" s="208" t="s">
        <v>49</v>
      </c>
      <c r="O131" s="71"/>
      <c r="P131" s="209">
        <f>O131*H131</f>
        <v>0</v>
      </c>
      <c r="Q131" s="209">
        <v>0</v>
      </c>
      <c r="R131" s="209">
        <f>Q131*H131</f>
        <v>0</v>
      </c>
      <c r="S131" s="209">
        <v>0</v>
      </c>
      <c r="T131" s="21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1" t="s">
        <v>107</v>
      </c>
      <c r="AT131" s="211" t="s">
        <v>152</v>
      </c>
      <c r="AU131" s="211" t="s">
        <v>92</v>
      </c>
      <c r="AY131" s="17" t="s">
        <v>151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7" t="s">
        <v>21</v>
      </c>
      <c r="BK131" s="212">
        <f>ROUND(I131*H131,2)</f>
        <v>0</v>
      </c>
      <c r="BL131" s="17" t="s">
        <v>107</v>
      </c>
      <c r="BM131" s="211" t="s">
        <v>232</v>
      </c>
    </row>
    <row r="132" spans="1:65" s="2" customFormat="1" ht="16.5" customHeight="1">
      <c r="A132" s="34"/>
      <c r="B132" s="35"/>
      <c r="C132" s="200" t="s">
        <v>122</v>
      </c>
      <c r="D132" s="200" t="s">
        <v>152</v>
      </c>
      <c r="E132" s="201" t="s">
        <v>884</v>
      </c>
      <c r="F132" s="202" t="s">
        <v>885</v>
      </c>
      <c r="G132" s="203" t="s">
        <v>368</v>
      </c>
      <c r="H132" s="204">
        <v>0.2</v>
      </c>
      <c r="I132" s="205">
        <v>0</v>
      </c>
      <c r="J132" s="206">
        <f>ROUND(I132*H132,2)</f>
        <v>0</v>
      </c>
      <c r="K132" s="202" t="s">
        <v>1</v>
      </c>
      <c r="L132" s="39"/>
      <c r="M132" s="207" t="s">
        <v>1</v>
      </c>
      <c r="N132" s="208" t="s">
        <v>49</v>
      </c>
      <c r="O132" s="71"/>
      <c r="P132" s="209">
        <f>O132*H132</f>
        <v>0</v>
      </c>
      <c r="Q132" s="209">
        <v>0</v>
      </c>
      <c r="R132" s="209">
        <f>Q132*H132</f>
        <v>0</v>
      </c>
      <c r="S132" s="209">
        <v>0</v>
      </c>
      <c r="T132" s="21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1" t="s">
        <v>107</v>
      </c>
      <c r="AT132" s="211" t="s">
        <v>152</v>
      </c>
      <c r="AU132" s="211" t="s">
        <v>92</v>
      </c>
      <c r="AY132" s="17" t="s">
        <v>151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7" t="s">
        <v>21</v>
      </c>
      <c r="BK132" s="212">
        <f>ROUND(I132*H132,2)</f>
        <v>0</v>
      </c>
      <c r="BL132" s="17" t="s">
        <v>107</v>
      </c>
      <c r="BM132" s="211" t="s">
        <v>241</v>
      </c>
    </row>
    <row r="133" spans="1:65" s="2" customFormat="1" ht="21.75" customHeight="1">
      <c r="A133" s="34"/>
      <c r="B133" s="35"/>
      <c r="C133" s="200" t="s">
        <v>26</v>
      </c>
      <c r="D133" s="200" t="s">
        <v>152</v>
      </c>
      <c r="E133" s="201" t="s">
        <v>886</v>
      </c>
      <c r="F133" s="202" t="s">
        <v>887</v>
      </c>
      <c r="G133" s="203" t="s">
        <v>319</v>
      </c>
      <c r="H133" s="204">
        <v>1.5</v>
      </c>
      <c r="I133" s="205">
        <v>0</v>
      </c>
      <c r="J133" s="206">
        <f>ROUND(I133*H133,2)</f>
        <v>0</v>
      </c>
      <c r="K133" s="202" t="s">
        <v>1</v>
      </c>
      <c r="L133" s="39"/>
      <c r="M133" s="207" t="s">
        <v>1</v>
      </c>
      <c r="N133" s="208" t="s">
        <v>49</v>
      </c>
      <c r="O133" s="71"/>
      <c r="P133" s="209">
        <f>O133*H133</f>
        <v>0</v>
      </c>
      <c r="Q133" s="209">
        <v>0</v>
      </c>
      <c r="R133" s="209">
        <f>Q133*H133</f>
        <v>0</v>
      </c>
      <c r="S133" s="209">
        <v>0</v>
      </c>
      <c r="T133" s="21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1" t="s">
        <v>107</v>
      </c>
      <c r="AT133" s="211" t="s">
        <v>152</v>
      </c>
      <c r="AU133" s="211" t="s">
        <v>92</v>
      </c>
      <c r="AY133" s="17" t="s">
        <v>151</v>
      </c>
      <c r="BE133" s="212">
        <f>IF(N133="základní",J133,0)</f>
        <v>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17" t="s">
        <v>21</v>
      </c>
      <c r="BK133" s="212">
        <f>ROUND(I133*H133,2)</f>
        <v>0</v>
      </c>
      <c r="BL133" s="17" t="s">
        <v>107</v>
      </c>
      <c r="BM133" s="211" t="s">
        <v>250</v>
      </c>
    </row>
    <row r="134" spans="1:65" s="12" customFormat="1">
      <c r="B134" s="217"/>
      <c r="C134" s="218"/>
      <c r="D134" s="213" t="s">
        <v>205</v>
      </c>
      <c r="E134" s="219" t="s">
        <v>1</v>
      </c>
      <c r="F134" s="220" t="s">
        <v>888</v>
      </c>
      <c r="G134" s="218"/>
      <c r="H134" s="221">
        <v>1.5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205</v>
      </c>
      <c r="AU134" s="227" t="s">
        <v>92</v>
      </c>
      <c r="AV134" s="12" t="s">
        <v>92</v>
      </c>
      <c r="AW134" s="12" t="s">
        <v>38</v>
      </c>
      <c r="AX134" s="12" t="s">
        <v>84</v>
      </c>
      <c r="AY134" s="227" t="s">
        <v>151</v>
      </c>
    </row>
    <row r="135" spans="1:65" s="13" customFormat="1">
      <c r="B135" s="228"/>
      <c r="C135" s="229"/>
      <c r="D135" s="213" t="s">
        <v>205</v>
      </c>
      <c r="E135" s="230" t="s">
        <v>1</v>
      </c>
      <c r="F135" s="231" t="s">
        <v>209</v>
      </c>
      <c r="G135" s="229"/>
      <c r="H135" s="232">
        <v>1.5</v>
      </c>
      <c r="I135" s="233"/>
      <c r="J135" s="229"/>
      <c r="K135" s="229"/>
      <c r="L135" s="234"/>
      <c r="M135" s="235"/>
      <c r="N135" s="236"/>
      <c r="O135" s="236"/>
      <c r="P135" s="236"/>
      <c r="Q135" s="236"/>
      <c r="R135" s="236"/>
      <c r="S135" s="236"/>
      <c r="T135" s="237"/>
      <c r="AT135" s="238" t="s">
        <v>205</v>
      </c>
      <c r="AU135" s="238" t="s">
        <v>92</v>
      </c>
      <c r="AV135" s="13" t="s">
        <v>107</v>
      </c>
      <c r="AW135" s="13" t="s">
        <v>38</v>
      </c>
      <c r="AX135" s="13" t="s">
        <v>21</v>
      </c>
      <c r="AY135" s="238" t="s">
        <v>151</v>
      </c>
    </row>
    <row r="136" spans="1:65" s="2" customFormat="1" ht="16.5" customHeight="1">
      <c r="A136" s="34"/>
      <c r="B136" s="35"/>
      <c r="C136" s="200" t="s">
        <v>200</v>
      </c>
      <c r="D136" s="200" t="s">
        <v>152</v>
      </c>
      <c r="E136" s="201" t="s">
        <v>889</v>
      </c>
      <c r="F136" s="202" t="s">
        <v>890</v>
      </c>
      <c r="G136" s="203" t="s">
        <v>354</v>
      </c>
      <c r="H136" s="204">
        <v>46</v>
      </c>
      <c r="I136" s="205">
        <v>0</v>
      </c>
      <c r="J136" s="206">
        <f t="shared" ref="J136:J158" si="10">ROUND(I136*H136,2)</f>
        <v>0</v>
      </c>
      <c r="K136" s="202" t="s">
        <v>1</v>
      </c>
      <c r="L136" s="39"/>
      <c r="M136" s="207" t="s">
        <v>1</v>
      </c>
      <c r="N136" s="208" t="s">
        <v>49</v>
      </c>
      <c r="O136" s="71"/>
      <c r="P136" s="209">
        <f t="shared" ref="P136:P158" si="11">O136*H136</f>
        <v>0</v>
      </c>
      <c r="Q136" s="209">
        <v>0</v>
      </c>
      <c r="R136" s="209">
        <f t="shared" ref="R136:R158" si="12">Q136*H136</f>
        <v>0</v>
      </c>
      <c r="S136" s="209">
        <v>0</v>
      </c>
      <c r="T136" s="210">
        <f t="shared" ref="T136:T158" si="13"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1" t="s">
        <v>107</v>
      </c>
      <c r="AT136" s="211" t="s">
        <v>152</v>
      </c>
      <c r="AU136" s="211" t="s">
        <v>92</v>
      </c>
      <c r="AY136" s="17" t="s">
        <v>151</v>
      </c>
      <c r="BE136" s="212">
        <f t="shared" ref="BE136:BE158" si="14">IF(N136="základní",J136,0)</f>
        <v>0</v>
      </c>
      <c r="BF136" s="212">
        <f t="shared" ref="BF136:BF158" si="15">IF(N136="snížená",J136,0)</f>
        <v>0</v>
      </c>
      <c r="BG136" s="212">
        <f t="shared" ref="BG136:BG158" si="16">IF(N136="zákl. přenesená",J136,0)</f>
        <v>0</v>
      </c>
      <c r="BH136" s="212">
        <f t="shared" ref="BH136:BH158" si="17">IF(N136="sníž. přenesená",J136,0)</f>
        <v>0</v>
      </c>
      <c r="BI136" s="212">
        <f t="shared" ref="BI136:BI158" si="18">IF(N136="nulová",J136,0)</f>
        <v>0</v>
      </c>
      <c r="BJ136" s="17" t="s">
        <v>21</v>
      </c>
      <c r="BK136" s="212">
        <f t="shared" ref="BK136:BK158" si="19">ROUND(I136*H136,2)</f>
        <v>0</v>
      </c>
      <c r="BL136" s="17" t="s">
        <v>107</v>
      </c>
      <c r="BM136" s="211" t="s">
        <v>258</v>
      </c>
    </row>
    <row r="137" spans="1:65" s="2" customFormat="1" ht="16.5" customHeight="1">
      <c r="A137" s="34"/>
      <c r="B137" s="35"/>
      <c r="C137" s="200" t="s">
        <v>210</v>
      </c>
      <c r="D137" s="200" t="s">
        <v>152</v>
      </c>
      <c r="E137" s="201" t="s">
        <v>891</v>
      </c>
      <c r="F137" s="202" t="s">
        <v>892</v>
      </c>
      <c r="G137" s="203" t="s">
        <v>203</v>
      </c>
      <c r="H137" s="204">
        <v>3</v>
      </c>
      <c r="I137" s="205">
        <v>0</v>
      </c>
      <c r="J137" s="206">
        <f t="shared" si="10"/>
        <v>0</v>
      </c>
      <c r="K137" s="202" t="s">
        <v>1</v>
      </c>
      <c r="L137" s="39"/>
      <c r="M137" s="207" t="s">
        <v>1</v>
      </c>
      <c r="N137" s="208" t="s">
        <v>49</v>
      </c>
      <c r="O137" s="71"/>
      <c r="P137" s="209">
        <f t="shared" si="11"/>
        <v>0</v>
      </c>
      <c r="Q137" s="209">
        <v>0</v>
      </c>
      <c r="R137" s="209">
        <f t="shared" si="12"/>
        <v>0</v>
      </c>
      <c r="S137" s="209">
        <v>0</v>
      </c>
      <c r="T137" s="210">
        <f t="shared" si="1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1" t="s">
        <v>107</v>
      </c>
      <c r="AT137" s="211" t="s">
        <v>152</v>
      </c>
      <c r="AU137" s="211" t="s">
        <v>92</v>
      </c>
      <c r="AY137" s="17" t="s">
        <v>151</v>
      </c>
      <c r="BE137" s="212">
        <f t="shared" si="14"/>
        <v>0</v>
      </c>
      <c r="BF137" s="212">
        <f t="shared" si="15"/>
        <v>0</v>
      </c>
      <c r="BG137" s="212">
        <f t="shared" si="16"/>
        <v>0</v>
      </c>
      <c r="BH137" s="212">
        <f t="shared" si="17"/>
        <v>0</v>
      </c>
      <c r="BI137" s="212">
        <f t="shared" si="18"/>
        <v>0</v>
      </c>
      <c r="BJ137" s="17" t="s">
        <v>21</v>
      </c>
      <c r="BK137" s="212">
        <f t="shared" si="19"/>
        <v>0</v>
      </c>
      <c r="BL137" s="17" t="s">
        <v>107</v>
      </c>
      <c r="BM137" s="211" t="s">
        <v>267</v>
      </c>
    </row>
    <row r="138" spans="1:65" s="2" customFormat="1" ht="16.5" customHeight="1">
      <c r="A138" s="34"/>
      <c r="B138" s="35"/>
      <c r="C138" s="200" t="s">
        <v>217</v>
      </c>
      <c r="D138" s="200" t="s">
        <v>152</v>
      </c>
      <c r="E138" s="201" t="s">
        <v>893</v>
      </c>
      <c r="F138" s="202" t="s">
        <v>894</v>
      </c>
      <c r="G138" s="203" t="s">
        <v>354</v>
      </c>
      <c r="H138" s="204">
        <v>46</v>
      </c>
      <c r="I138" s="205">
        <v>0</v>
      </c>
      <c r="J138" s="206">
        <f t="shared" si="10"/>
        <v>0</v>
      </c>
      <c r="K138" s="202" t="s">
        <v>1</v>
      </c>
      <c r="L138" s="39"/>
      <c r="M138" s="207" t="s">
        <v>1</v>
      </c>
      <c r="N138" s="208" t="s">
        <v>49</v>
      </c>
      <c r="O138" s="71"/>
      <c r="P138" s="209">
        <f t="shared" si="11"/>
        <v>0</v>
      </c>
      <c r="Q138" s="209">
        <v>0</v>
      </c>
      <c r="R138" s="209">
        <f t="shared" si="12"/>
        <v>0</v>
      </c>
      <c r="S138" s="209">
        <v>0</v>
      </c>
      <c r="T138" s="210">
        <f t="shared" si="1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1" t="s">
        <v>107</v>
      </c>
      <c r="AT138" s="211" t="s">
        <v>152</v>
      </c>
      <c r="AU138" s="211" t="s">
        <v>92</v>
      </c>
      <c r="AY138" s="17" t="s">
        <v>151</v>
      </c>
      <c r="BE138" s="212">
        <f t="shared" si="14"/>
        <v>0</v>
      </c>
      <c r="BF138" s="212">
        <f t="shared" si="15"/>
        <v>0</v>
      </c>
      <c r="BG138" s="212">
        <f t="shared" si="16"/>
        <v>0</v>
      </c>
      <c r="BH138" s="212">
        <f t="shared" si="17"/>
        <v>0</v>
      </c>
      <c r="BI138" s="212">
        <f t="shared" si="18"/>
        <v>0</v>
      </c>
      <c r="BJ138" s="17" t="s">
        <v>21</v>
      </c>
      <c r="BK138" s="212">
        <f t="shared" si="19"/>
        <v>0</v>
      </c>
      <c r="BL138" s="17" t="s">
        <v>107</v>
      </c>
      <c r="BM138" s="211" t="s">
        <v>276</v>
      </c>
    </row>
    <row r="139" spans="1:65" s="2" customFormat="1" ht="16.5" customHeight="1">
      <c r="A139" s="34"/>
      <c r="B139" s="35"/>
      <c r="C139" s="200" t="s">
        <v>222</v>
      </c>
      <c r="D139" s="200" t="s">
        <v>152</v>
      </c>
      <c r="E139" s="201" t="s">
        <v>895</v>
      </c>
      <c r="F139" s="202" t="s">
        <v>896</v>
      </c>
      <c r="G139" s="203" t="s">
        <v>203</v>
      </c>
      <c r="H139" s="204">
        <v>1</v>
      </c>
      <c r="I139" s="205">
        <v>0</v>
      </c>
      <c r="J139" s="206">
        <f t="shared" si="10"/>
        <v>0</v>
      </c>
      <c r="K139" s="202" t="s">
        <v>1</v>
      </c>
      <c r="L139" s="39"/>
      <c r="M139" s="207" t="s">
        <v>1</v>
      </c>
      <c r="N139" s="208" t="s">
        <v>49</v>
      </c>
      <c r="O139" s="71"/>
      <c r="P139" s="209">
        <f t="shared" si="11"/>
        <v>0</v>
      </c>
      <c r="Q139" s="209">
        <v>0</v>
      </c>
      <c r="R139" s="209">
        <f t="shared" si="12"/>
        <v>0</v>
      </c>
      <c r="S139" s="209">
        <v>0</v>
      </c>
      <c r="T139" s="210">
        <f t="shared" si="1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1" t="s">
        <v>107</v>
      </c>
      <c r="AT139" s="211" t="s">
        <v>152</v>
      </c>
      <c r="AU139" s="211" t="s">
        <v>92</v>
      </c>
      <c r="AY139" s="17" t="s">
        <v>151</v>
      </c>
      <c r="BE139" s="212">
        <f t="shared" si="14"/>
        <v>0</v>
      </c>
      <c r="BF139" s="212">
        <f t="shared" si="15"/>
        <v>0</v>
      </c>
      <c r="BG139" s="212">
        <f t="shared" si="16"/>
        <v>0</v>
      </c>
      <c r="BH139" s="212">
        <f t="shared" si="17"/>
        <v>0</v>
      </c>
      <c r="BI139" s="212">
        <f t="shared" si="18"/>
        <v>0</v>
      </c>
      <c r="BJ139" s="17" t="s">
        <v>21</v>
      </c>
      <c r="BK139" s="212">
        <f t="shared" si="19"/>
        <v>0</v>
      </c>
      <c r="BL139" s="17" t="s">
        <v>107</v>
      </c>
      <c r="BM139" s="211" t="s">
        <v>284</v>
      </c>
    </row>
    <row r="140" spans="1:65" s="2" customFormat="1" ht="16.5" customHeight="1">
      <c r="A140" s="34"/>
      <c r="B140" s="35"/>
      <c r="C140" s="265" t="s">
        <v>8</v>
      </c>
      <c r="D140" s="265" t="s">
        <v>532</v>
      </c>
      <c r="E140" s="266" t="s">
        <v>897</v>
      </c>
      <c r="F140" s="267" t="s">
        <v>898</v>
      </c>
      <c r="G140" s="268" t="s">
        <v>203</v>
      </c>
      <c r="H140" s="269">
        <v>1</v>
      </c>
      <c r="I140" s="270">
        <v>0</v>
      </c>
      <c r="J140" s="271">
        <f t="shared" si="10"/>
        <v>0</v>
      </c>
      <c r="K140" s="267" t="s">
        <v>1</v>
      </c>
      <c r="L140" s="272"/>
      <c r="M140" s="273" t="s">
        <v>1</v>
      </c>
      <c r="N140" s="274" t="s">
        <v>49</v>
      </c>
      <c r="O140" s="71"/>
      <c r="P140" s="209">
        <f t="shared" si="11"/>
        <v>0</v>
      </c>
      <c r="Q140" s="209">
        <v>0</v>
      </c>
      <c r="R140" s="209">
        <f t="shared" si="12"/>
        <v>0</v>
      </c>
      <c r="S140" s="209">
        <v>0</v>
      </c>
      <c r="T140" s="210">
        <f t="shared" si="1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1" t="s">
        <v>119</v>
      </c>
      <c r="AT140" s="211" t="s">
        <v>532</v>
      </c>
      <c r="AU140" s="211" t="s">
        <v>92</v>
      </c>
      <c r="AY140" s="17" t="s">
        <v>151</v>
      </c>
      <c r="BE140" s="212">
        <f t="shared" si="14"/>
        <v>0</v>
      </c>
      <c r="BF140" s="212">
        <f t="shared" si="15"/>
        <v>0</v>
      </c>
      <c r="BG140" s="212">
        <f t="shared" si="16"/>
        <v>0</v>
      </c>
      <c r="BH140" s="212">
        <f t="shared" si="17"/>
        <v>0</v>
      </c>
      <c r="BI140" s="212">
        <f t="shared" si="18"/>
        <v>0</v>
      </c>
      <c r="BJ140" s="17" t="s">
        <v>21</v>
      </c>
      <c r="BK140" s="212">
        <f t="shared" si="19"/>
        <v>0</v>
      </c>
      <c r="BL140" s="17" t="s">
        <v>107</v>
      </c>
      <c r="BM140" s="211" t="s">
        <v>292</v>
      </c>
    </row>
    <row r="141" spans="1:65" s="2" customFormat="1" ht="16.5" customHeight="1">
      <c r="A141" s="34"/>
      <c r="B141" s="35"/>
      <c r="C141" s="200" t="s">
        <v>232</v>
      </c>
      <c r="D141" s="200" t="s">
        <v>152</v>
      </c>
      <c r="E141" s="201" t="s">
        <v>899</v>
      </c>
      <c r="F141" s="202" t="s">
        <v>900</v>
      </c>
      <c r="G141" s="203" t="s">
        <v>203</v>
      </c>
      <c r="H141" s="204">
        <v>1</v>
      </c>
      <c r="I141" s="205">
        <v>0</v>
      </c>
      <c r="J141" s="206">
        <f t="shared" si="10"/>
        <v>0</v>
      </c>
      <c r="K141" s="202" t="s">
        <v>1</v>
      </c>
      <c r="L141" s="39"/>
      <c r="M141" s="207" t="s">
        <v>1</v>
      </c>
      <c r="N141" s="208" t="s">
        <v>49</v>
      </c>
      <c r="O141" s="71"/>
      <c r="P141" s="209">
        <f t="shared" si="11"/>
        <v>0</v>
      </c>
      <c r="Q141" s="209">
        <v>0</v>
      </c>
      <c r="R141" s="209">
        <f t="shared" si="12"/>
        <v>0</v>
      </c>
      <c r="S141" s="209">
        <v>0</v>
      </c>
      <c r="T141" s="210">
        <f t="shared" si="1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1" t="s">
        <v>107</v>
      </c>
      <c r="AT141" s="211" t="s">
        <v>152</v>
      </c>
      <c r="AU141" s="211" t="s">
        <v>92</v>
      </c>
      <c r="AY141" s="17" t="s">
        <v>151</v>
      </c>
      <c r="BE141" s="212">
        <f t="shared" si="14"/>
        <v>0</v>
      </c>
      <c r="BF141" s="212">
        <f t="shared" si="15"/>
        <v>0</v>
      </c>
      <c r="BG141" s="212">
        <f t="shared" si="16"/>
        <v>0</v>
      </c>
      <c r="BH141" s="212">
        <f t="shared" si="17"/>
        <v>0</v>
      </c>
      <c r="BI141" s="212">
        <f t="shared" si="18"/>
        <v>0</v>
      </c>
      <c r="BJ141" s="17" t="s">
        <v>21</v>
      </c>
      <c r="BK141" s="212">
        <f t="shared" si="19"/>
        <v>0</v>
      </c>
      <c r="BL141" s="17" t="s">
        <v>107</v>
      </c>
      <c r="BM141" s="211" t="s">
        <v>303</v>
      </c>
    </row>
    <row r="142" spans="1:65" s="2" customFormat="1" ht="16.5" customHeight="1">
      <c r="A142" s="34"/>
      <c r="B142" s="35"/>
      <c r="C142" s="200" t="s">
        <v>236</v>
      </c>
      <c r="D142" s="200" t="s">
        <v>152</v>
      </c>
      <c r="E142" s="201" t="s">
        <v>901</v>
      </c>
      <c r="F142" s="202" t="s">
        <v>902</v>
      </c>
      <c r="G142" s="203" t="s">
        <v>203</v>
      </c>
      <c r="H142" s="204">
        <v>2</v>
      </c>
      <c r="I142" s="205">
        <v>0</v>
      </c>
      <c r="J142" s="206">
        <f t="shared" si="10"/>
        <v>0</v>
      </c>
      <c r="K142" s="202" t="s">
        <v>1</v>
      </c>
      <c r="L142" s="39"/>
      <c r="M142" s="207" t="s">
        <v>1</v>
      </c>
      <c r="N142" s="208" t="s">
        <v>49</v>
      </c>
      <c r="O142" s="71"/>
      <c r="P142" s="209">
        <f t="shared" si="11"/>
        <v>0</v>
      </c>
      <c r="Q142" s="209">
        <v>0</v>
      </c>
      <c r="R142" s="209">
        <f t="shared" si="12"/>
        <v>0</v>
      </c>
      <c r="S142" s="209">
        <v>0</v>
      </c>
      <c r="T142" s="210">
        <f t="shared" si="1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1" t="s">
        <v>107</v>
      </c>
      <c r="AT142" s="211" t="s">
        <v>152</v>
      </c>
      <c r="AU142" s="211" t="s">
        <v>92</v>
      </c>
      <c r="AY142" s="17" t="s">
        <v>151</v>
      </c>
      <c r="BE142" s="212">
        <f t="shared" si="14"/>
        <v>0</v>
      </c>
      <c r="BF142" s="212">
        <f t="shared" si="15"/>
        <v>0</v>
      </c>
      <c r="BG142" s="212">
        <f t="shared" si="16"/>
        <v>0</v>
      </c>
      <c r="BH142" s="212">
        <f t="shared" si="17"/>
        <v>0</v>
      </c>
      <c r="BI142" s="212">
        <f t="shared" si="18"/>
        <v>0</v>
      </c>
      <c r="BJ142" s="17" t="s">
        <v>21</v>
      </c>
      <c r="BK142" s="212">
        <f t="shared" si="19"/>
        <v>0</v>
      </c>
      <c r="BL142" s="17" t="s">
        <v>107</v>
      </c>
      <c r="BM142" s="211" t="s">
        <v>636</v>
      </c>
    </row>
    <row r="143" spans="1:65" s="2" customFormat="1" ht="21.75" customHeight="1">
      <c r="A143" s="34"/>
      <c r="B143" s="35"/>
      <c r="C143" s="200" t="s">
        <v>241</v>
      </c>
      <c r="D143" s="200" t="s">
        <v>152</v>
      </c>
      <c r="E143" s="201" t="s">
        <v>903</v>
      </c>
      <c r="F143" s="202" t="s">
        <v>904</v>
      </c>
      <c r="G143" s="203" t="s">
        <v>354</v>
      </c>
      <c r="H143" s="204">
        <v>44</v>
      </c>
      <c r="I143" s="205">
        <v>0</v>
      </c>
      <c r="J143" s="206">
        <f t="shared" si="10"/>
        <v>0</v>
      </c>
      <c r="K143" s="202" t="s">
        <v>1</v>
      </c>
      <c r="L143" s="39"/>
      <c r="M143" s="207" t="s">
        <v>1</v>
      </c>
      <c r="N143" s="208" t="s">
        <v>49</v>
      </c>
      <c r="O143" s="71"/>
      <c r="P143" s="209">
        <f t="shared" si="11"/>
        <v>0</v>
      </c>
      <c r="Q143" s="209">
        <v>0</v>
      </c>
      <c r="R143" s="209">
        <f t="shared" si="12"/>
        <v>0</v>
      </c>
      <c r="S143" s="209">
        <v>0</v>
      </c>
      <c r="T143" s="210">
        <f t="shared" si="1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1" t="s">
        <v>107</v>
      </c>
      <c r="AT143" s="211" t="s">
        <v>152</v>
      </c>
      <c r="AU143" s="211" t="s">
        <v>92</v>
      </c>
      <c r="AY143" s="17" t="s">
        <v>151</v>
      </c>
      <c r="BE143" s="212">
        <f t="shared" si="14"/>
        <v>0</v>
      </c>
      <c r="BF143" s="212">
        <f t="shared" si="15"/>
        <v>0</v>
      </c>
      <c r="BG143" s="212">
        <f t="shared" si="16"/>
        <v>0</v>
      </c>
      <c r="BH143" s="212">
        <f t="shared" si="17"/>
        <v>0</v>
      </c>
      <c r="BI143" s="212">
        <f t="shared" si="18"/>
        <v>0</v>
      </c>
      <c r="BJ143" s="17" t="s">
        <v>21</v>
      </c>
      <c r="BK143" s="212">
        <f t="shared" si="19"/>
        <v>0</v>
      </c>
      <c r="BL143" s="17" t="s">
        <v>107</v>
      </c>
      <c r="BM143" s="211" t="s">
        <v>644</v>
      </c>
    </row>
    <row r="144" spans="1:65" s="2" customFormat="1" ht="21.75" customHeight="1">
      <c r="A144" s="34"/>
      <c r="B144" s="35"/>
      <c r="C144" s="265" t="s">
        <v>246</v>
      </c>
      <c r="D144" s="265" t="s">
        <v>532</v>
      </c>
      <c r="E144" s="266" t="s">
        <v>905</v>
      </c>
      <c r="F144" s="267" t="s">
        <v>906</v>
      </c>
      <c r="G144" s="268" t="s">
        <v>907</v>
      </c>
      <c r="H144" s="269">
        <v>44</v>
      </c>
      <c r="I144" s="270">
        <v>0</v>
      </c>
      <c r="J144" s="271">
        <f t="shared" si="10"/>
        <v>0</v>
      </c>
      <c r="K144" s="267" t="s">
        <v>1</v>
      </c>
      <c r="L144" s="272"/>
      <c r="M144" s="273" t="s">
        <v>1</v>
      </c>
      <c r="N144" s="274" t="s">
        <v>49</v>
      </c>
      <c r="O144" s="71"/>
      <c r="P144" s="209">
        <f t="shared" si="11"/>
        <v>0</v>
      </c>
      <c r="Q144" s="209">
        <v>0</v>
      </c>
      <c r="R144" s="209">
        <f t="shared" si="12"/>
        <v>0</v>
      </c>
      <c r="S144" s="209">
        <v>0</v>
      </c>
      <c r="T144" s="210">
        <f t="shared" si="1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1" t="s">
        <v>119</v>
      </c>
      <c r="AT144" s="211" t="s">
        <v>532</v>
      </c>
      <c r="AU144" s="211" t="s">
        <v>92</v>
      </c>
      <c r="AY144" s="17" t="s">
        <v>151</v>
      </c>
      <c r="BE144" s="212">
        <f t="shared" si="14"/>
        <v>0</v>
      </c>
      <c r="BF144" s="212">
        <f t="shared" si="15"/>
        <v>0</v>
      </c>
      <c r="BG144" s="212">
        <f t="shared" si="16"/>
        <v>0</v>
      </c>
      <c r="BH144" s="212">
        <f t="shared" si="17"/>
        <v>0</v>
      </c>
      <c r="BI144" s="212">
        <f t="shared" si="18"/>
        <v>0</v>
      </c>
      <c r="BJ144" s="17" t="s">
        <v>21</v>
      </c>
      <c r="BK144" s="212">
        <f t="shared" si="19"/>
        <v>0</v>
      </c>
      <c r="BL144" s="17" t="s">
        <v>107</v>
      </c>
      <c r="BM144" s="211" t="s">
        <v>653</v>
      </c>
    </row>
    <row r="145" spans="1:65" s="2" customFormat="1" ht="21.75" customHeight="1">
      <c r="A145" s="34"/>
      <c r="B145" s="35"/>
      <c r="C145" s="200" t="s">
        <v>250</v>
      </c>
      <c r="D145" s="200" t="s">
        <v>152</v>
      </c>
      <c r="E145" s="201" t="s">
        <v>908</v>
      </c>
      <c r="F145" s="202" t="s">
        <v>909</v>
      </c>
      <c r="G145" s="203" t="s">
        <v>203</v>
      </c>
      <c r="H145" s="204">
        <v>1</v>
      </c>
      <c r="I145" s="205">
        <v>0</v>
      </c>
      <c r="J145" s="206">
        <f t="shared" si="10"/>
        <v>0</v>
      </c>
      <c r="K145" s="202" t="s">
        <v>1</v>
      </c>
      <c r="L145" s="39"/>
      <c r="M145" s="207" t="s">
        <v>1</v>
      </c>
      <c r="N145" s="208" t="s">
        <v>49</v>
      </c>
      <c r="O145" s="71"/>
      <c r="P145" s="209">
        <f t="shared" si="11"/>
        <v>0</v>
      </c>
      <c r="Q145" s="209">
        <v>0</v>
      </c>
      <c r="R145" s="209">
        <f t="shared" si="12"/>
        <v>0</v>
      </c>
      <c r="S145" s="209">
        <v>0</v>
      </c>
      <c r="T145" s="210">
        <f t="shared" si="1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1" t="s">
        <v>107</v>
      </c>
      <c r="AT145" s="211" t="s">
        <v>152</v>
      </c>
      <c r="AU145" s="211" t="s">
        <v>92</v>
      </c>
      <c r="AY145" s="17" t="s">
        <v>151</v>
      </c>
      <c r="BE145" s="212">
        <f t="shared" si="14"/>
        <v>0</v>
      </c>
      <c r="BF145" s="212">
        <f t="shared" si="15"/>
        <v>0</v>
      </c>
      <c r="BG145" s="212">
        <f t="shared" si="16"/>
        <v>0</v>
      </c>
      <c r="BH145" s="212">
        <f t="shared" si="17"/>
        <v>0</v>
      </c>
      <c r="BI145" s="212">
        <f t="shared" si="18"/>
        <v>0</v>
      </c>
      <c r="BJ145" s="17" t="s">
        <v>21</v>
      </c>
      <c r="BK145" s="212">
        <f t="shared" si="19"/>
        <v>0</v>
      </c>
      <c r="BL145" s="17" t="s">
        <v>107</v>
      </c>
      <c r="BM145" s="211" t="s">
        <v>661</v>
      </c>
    </row>
    <row r="146" spans="1:65" s="2" customFormat="1" ht="16.5" customHeight="1">
      <c r="A146" s="34"/>
      <c r="B146" s="35"/>
      <c r="C146" s="265" t="s">
        <v>7</v>
      </c>
      <c r="D146" s="265" t="s">
        <v>532</v>
      </c>
      <c r="E146" s="266" t="s">
        <v>910</v>
      </c>
      <c r="F146" s="267" t="s">
        <v>911</v>
      </c>
      <c r="G146" s="268" t="s">
        <v>203</v>
      </c>
      <c r="H146" s="269">
        <v>1</v>
      </c>
      <c r="I146" s="270">
        <v>0</v>
      </c>
      <c r="J146" s="271">
        <f t="shared" si="10"/>
        <v>0</v>
      </c>
      <c r="K146" s="267" t="s">
        <v>1</v>
      </c>
      <c r="L146" s="272"/>
      <c r="M146" s="273" t="s">
        <v>1</v>
      </c>
      <c r="N146" s="274" t="s">
        <v>49</v>
      </c>
      <c r="O146" s="71"/>
      <c r="P146" s="209">
        <f t="shared" si="11"/>
        <v>0</v>
      </c>
      <c r="Q146" s="209">
        <v>0</v>
      </c>
      <c r="R146" s="209">
        <f t="shared" si="12"/>
        <v>0</v>
      </c>
      <c r="S146" s="209">
        <v>0</v>
      </c>
      <c r="T146" s="210">
        <f t="shared" si="1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1" t="s">
        <v>119</v>
      </c>
      <c r="AT146" s="211" t="s">
        <v>532</v>
      </c>
      <c r="AU146" s="211" t="s">
        <v>92</v>
      </c>
      <c r="AY146" s="17" t="s">
        <v>151</v>
      </c>
      <c r="BE146" s="212">
        <f t="shared" si="14"/>
        <v>0</v>
      </c>
      <c r="BF146" s="212">
        <f t="shared" si="15"/>
        <v>0</v>
      </c>
      <c r="BG146" s="212">
        <f t="shared" si="16"/>
        <v>0</v>
      </c>
      <c r="BH146" s="212">
        <f t="shared" si="17"/>
        <v>0</v>
      </c>
      <c r="BI146" s="212">
        <f t="shared" si="18"/>
        <v>0</v>
      </c>
      <c r="BJ146" s="17" t="s">
        <v>21</v>
      </c>
      <c r="BK146" s="212">
        <f t="shared" si="19"/>
        <v>0</v>
      </c>
      <c r="BL146" s="17" t="s">
        <v>107</v>
      </c>
      <c r="BM146" s="211" t="s">
        <v>671</v>
      </c>
    </row>
    <row r="147" spans="1:65" s="2" customFormat="1" ht="21.75" customHeight="1">
      <c r="A147" s="34"/>
      <c r="B147" s="35"/>
      <c r="C147" s="200" t="s">
        <v>258</v>
      </c>
      <c r="D147" s="200" t="s">
        <v>152</v>
      </c>
      <c r="E147" s="201" t="s">
        <v>912</v>
      </c>
      <c r="F147" s="202" t="s">
        <v>913</v>
      </c>
      <c r="G147" s="203" t="s">
        <v>203</v>
      </c>
      <c r="H147" s="204">
        <v>4</v>
      </c>
      <c r="I147" s="205">
        <v>0</v>
      </c>
      <c r="J147" s="206">
        <f t="shared" si="10"/>
        <v>0</v>
      </c>
      <c r="K147" s="202" t="s">
        <v>1</v>
      </c>
      <c r="L147" s="39"/>
      <c r="M147" s="207" t="s">
        <v>1</v>
      </c>
      <c r="N147" s="208" t="s">
        <v>49</v>
      </c>
      <c r="O147" s="71"/>
      <c r="P147" s="209">
        <f t="shared" si="11"/>
        <v>0</v>
      </c>
      <c r="Q147" s="209">
        <v>0</v>
      </c>
      <c r="R147" s="209">
        <f t="shared" si="12"/>
        <v>0</v>
      </c>
      <c r="S147" s="209">
        <v>0</v>
      </c>
      <c r="T147" s="210">
        <f t="shared" si="1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1" t="s">
        <v>107</v>
      </c>
      <c r="AT147" s="211" t="s">
        <v>152</v>
      </c>
      <c r="AU147" s="211" t="s">
        <v>92</v>
      </c>
      <c r="AY147" s="17" t="s">
        <v>151</v>
      </c>
      <c r="BE147" s="212">
        <f t="shared" si="14"/>
        <v>0</v>
      </c>
      <c r="BF147" s="212">
        <f t="shared" si="15"/>
        <v>0</v>
      </c>
      <c r="BG147" s="212">
        <f t="shared" si="16"/>
        <v>0</v>
      </c>
      <c r="BH147" s="212">
        <f t="shared" si="17"/>
        <v>0</v>
      </c>
      <c r="BI147" s="212">
        <f t="shared" si="18"/>
        <v>0</v>
      </c>
      <c r="BJ147" s="17" t="s">
        <v>21</v>
      </c>
      <c r="BK147" s="212">
        <f t="shared" si="19"/>
        <v>0</v>
      </c>
      <c r="BL147" s="17" t="s">
        <v>107</v>
      </c>
      <c r="BM147" s="211" t="s">
        <v>681</v>
      </c>
    </row>
    <row r="148" spans="1:65" s="2" customFormat="1" ht="16.5" customHeight="1">
      <c r="A148" s="34"/>
      <c r="B148" s="35"/>
      <c r="C148" s="265" t="s">
        <v>262</v>
      </c>
      <c r="D148" s="265" t="s">
        <v>532</v>
      </c>
      <c r="E148" s="266" t="s">
        <v>914</v>
      </c>
      <c r="F148" s="267" t="s">
        <v>915</v>
      </c>
      <c r="G148" s="268" t="s">
        <v>203</v>
      </c>
      <c r="H148" s="269">
        <v>2</v>
      </c>
      <c r="I148" s="270">
        <v>0</v>
      </c>
      <c r="J148" s="271">
        <f t="shared" si="10"/>
        <v>0</v>
      </c>
      <c r="K148" s="267" t="s">
        <v>1</v>
      </c>
      <c r="L148" s="272"/>
      <c r="M148" s="273" t="s">
        <v>1</v>
      </c>
      <c r="N148" s="274" t="s">
        <v>49</v>
      </c>
      <c r="O148" s="71"/>
      <c r="P148" s="209">
        <f t="shared" si="11"/>
        <v>0</v>
      </c>
      <c r="Q148" s="209">
        <v>0</v>
      </c>
      <c r="R148" s="209">
        <f t="shared" si="12"/>
        <v>0</v>
      </c>
      <c r="S148" s="209">
        <v>0</v>
      </c>
      <c r="T148" s="210">
        <f t="shared" si="1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1" t="s">
        <v>119</v>
      </c>
      <c r="AT148" s="211" t="s">
        <v>532</v>
      </c>
      <c r="AU148" s="211" t="s">
        <v>92</v>
      </c>
      <c r="AY148" s="17" t="s">
        <v>151</v>
      </c>
      <c r="BE148" s="212">
        <f t="shared" si="14"/>
        <v>0</v>
      </c>
      <c r="BF148" s="212">
        <f t="shared" si="15"/>
        <v>0</v>
      </c>
      <c r="BG148" s="212">
        <f t="shared" si="16"/>
        <v>0</v>
      </c>
      <c r="BH148" s="212">
        <f t="shared" si="17"/>
        <v>0</v>
      </c>
      <c r="BI148" s="212">
        <f t="shared" si="18"/>
        <v>0</v>
      </c>
      <c r="BJ148" s="17" t="s">
        <v>21</v>
      </c>
      <c r="BK148" s="212">
        <f t="shared" si="19"/>
        <v>0</v>
      </c>
      <c r="BL148" s="17" t="s">
        <v>107</v>
      </c>
      <c r="BM148" s="211" t="s">
        <v>691</v>
      </c>
    </row>
    <row r="149" spans="1:65" s="2" customFormat="1" ht="16.5" customHeight="1">
      <c r="A149" s="34"/>
      <c r="B149" s="35"/>
      <c r="C149" s="265" t="s">
        <v>267</v>
      </c>
      <c r="D149" s="265" t="s">
        <v>532</v>
      </c>
      <c r="E149" s="266" t="s">
        <v>916</v>
      </c>
      <c r="F149" s="267" t="s">
        <v>917</v>
      </c>
      <c r="G149" s="268" t="s">
        <v>203</v>
      </c>
      <c r="H149" s="269">
        <v>2</v>
      </c>
      <c r="I149" s="270">
        <v>0</v>
      </c>
      <c r="J149" s="271">
        <f t="shared" si="10"/>
        <v>0</v>
      </c>
      <c r="K149" s="267" t="s">
        <v>1</v>
      </c>
      <c r="L149" s="272"/>
      <c r="M149" s="273" t="s">
        <v>1</v>
      </c>
      <c r="N149" s="274" t="s">
        <v>49</v>
      </c>
      <c r="O149" s="71"/>
      <c r="P149" s="209">
        <f t="shared" si="11"/>
        <v>0</v>
      </c>
      <c r="Q149" s="209">
        <v>0</v>
      </c>
      <c r="R149" s="209">
        <f t="shared" si="12"/>
        <v>0</v>
      </c>
      <c r="S149" s="209">
        <v>0</v>
      </c>
      <c r="T149" s="210">
        <f t="shared" si="1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1" t="s">
        <v>119</v>
      </c>
      <c r="AT149" s="211" t="s">
        <v>532</v>
      </c>
      <c r="AU149" s="211" t="s">
        <v>92</v>
      </c>
      <c r="AY149" s="17" t="s">
        <v>151</v>
      </c>
      <c r="BE149" s="212">
        <f t="shared" si="14"/>
        <v>0</v>
      </c>
      <c r="BF149" s="212">
        <f t="shared" si="15"/>
        <v>0</v>
      </c>
      <c r="BG149" s="212">
        <f t="shared" si="16"/>
        <v>0</v>
      </c>
      <c r="BH149" s="212">
        <f t="shared" si="17"/>
        <v>0</v>
      </c>
      <c r="BI149" s="212">
        <f t="shared" si="18"/>
        <v>0</v>
      </c>
      <c r="BJ149" s="17" t="s">
        <v>21</v>
      </c>
      <c r="BK149" s="212">
        <f t="shared" si="19"/>
        <v>0</v>
      </c>
      <c r="BL149" s="17" t="s">
        <v>107</v>
      </c>
      <c r="BM149" s="211" t="s">
        <v>699</v>
      </c>
    </row>
    <row r="150" spans="1:65" s="2" customFormat="1" ht="21.75" customHeight="1">
      <c r="A150" s="34"/>
      <c r="B150" s="35"/>
      <c r="C150" s="200" t="s">
        <v>272</v>
      </c>
      <c r="D150" s="200" t="s">
        <v>152</v>
      </c>
      <c r="E150" s="201" t="s">
        <v>918</v>
      </c>
      <c r="F150" s="202" t="s">
        <v>919</v>
      </c>
      <c r="G150" s="203" t="s">
        <v>203</v>
      </c>
      <c r="H150" s="204">
        <v>1</v>
      </c>
      <c r="I150" s="205">
        <v>0</v>
      </c>
      <c r="J150" s="206">
        <f t="shared" si="10"/>
        <v>0</v>
      </c>
      <c r="K150" s="202" t="s">
        <v>1</v>
      </c>
      <c r="L150" s="39"/>
      <c r="M150" s="207" t="s">
        <v>1</v>
      </c>
      <c r="N150" s="208" t="s">
        <v>49</v>
      </c>
      <c r="O150" s="71"/>
      <c r="P150" s="209">
        <f t="shared" si="11"/>
        <v>0</v>
      </c>
      <c r="Q150" s="209">
        <v>0</v>
      </c>
      <c r="R150" s="209">
        <f t="shared" si="12"/>
        <v>0</v>
      </c>
      <c r="S150" s="209">
        <v>0</v>
      </c>
      <c r="T150" s="210">
        <f t="shared" si="1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1" t="s">
        <v>107</v>
      </c>
      <c r="AT150" s="211" t="s">
        <v>152</v>
      </c>
      <c r="AU150" s="211" t="s">
        <v>92</v>
      </c>
      <c r="AY150" s="17" t="s">
        <v>151</v>
      </c>
      <c r="BE150" s="212">
        <f t="shared" si="14"/>
        <v>0</v>
      </c>
      <c r="BF150" s="212">
        <f t="shared" si="15"/>
        <v>0</v>
      </c>
      <c r="BG150" s="212">
        <f t="shared" si="16"/>
        <v>0</v>
      </c>
      <c r="BH150" s="212">
        <f t="shared" si="17"/>
        <v>0</v>
      </c>
      <c r="BI150" s="212">
        <f t="shared" si="18"/>
        <v>0</v>
      </c>
      <c r="BJ150" s="17" t="s">
        <v>21</v>
      </c>
      <c r="BK150" s="212">
        <f t="shared" si="19"/>
        <v>0</v>
      </c>
      <c r="BL150" s="17" t="s">
        <v>107</v>
      </c>
      <c r="BM150" s="211" t="s">
        <v>709</v>
      </c>
    </row>
    <row r="151" spans="1:65" s="2" customFormat="1" ht="16.5" customHeight="1">
      <c r="A151" s="34"/>
      <c r="B151" s="35"/>
      <c r="C151" s="265" t="s">
        <v>276</v>
      </c>
      <c r="D151" s="265" t="s">
        <v>532</v>
      </c>
      <c r="E151" s="266" t="s">
        <v>920</v>
      </c>
      <c r="F151" s="267" t="s">
        <v>921</v>
      </c>
      <c r="G151" s="268" t="s">
        <v>203</v>
      </c>
      <c r="H151" s="269">
        <v>1</v>
      </c>
      <c r="I151" s="270">
        <v>0</v>
      </c>
      <c r="J151" s="271">
        <f t="shared" si="10"/>
        <v>0</v>
      </c>
      <c r="K151" s="267" t="s">
        <v>1</v>
      </c>
      <c r="L151" s="272"/>
      <c r="M151" s="273" t="s">
        <v>1</v>
      </c>
      <c r="N151" s="274" t="s">
        <v>49</v>
      </c>
      <c r="O151" s="71"/>
      <c r="P151" s="209">
        <f t="shared" si="11"/>
        <v>0</v>
      </c>
      <c r="Q151" s="209">
        <v>0</v>
      </c>
      <c r="R151" s="209">
        <f t="shared" si="12"/>
        <v>0</v>
      </c>
      <c r="S151" s="209">
        <v>0</v>
      </c>
      <c r="T151" s="210">
        <f t="shared" si="13"/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1" t="s">
        <v>119</v>
      </c>
      <c r="AT151" s="211" t="s">
        <v>532</v>
      </c>
      <c r="AU151" s="211" t="s">
        <v>92</v>
      </c>
      <c r="AY151" s="17" t="s">
        <v>151</v>
      </c>
      <c r="BE151" s="212">
        <f t="shared" si="14"/>
        <v>0</v>
      </c>
      <c r="BF151" s="212">
        <f t="shared" si="15"/>
        <v>0</v>
      </c>
      <c r="BG151" s="212">
        <f t="shared" si="16"/>
        <v>0</v>
      </c>
      <c r="BH151" s="212">
        <f t="shared" si="17"/>
        <v>0</v>
      </c>
      <c r="BI151" s="212">
        <f t="shared" si="18"/>
        <v>0</v>
      </c>
      <c r="BJ151" s="17" t="s">
        <v>21</v>
      </c>
      <c r="BK151" s="212">
        <f t="shared" si="19"/>
        <v>0</v>
      </c>
      <c r="BL151" s="17" t="s">
        <v>107</v>
      </c>
      <c r="BM151" s="211" t="s">
        <v>719</v>
      </c>
    </row>
    <row r="152" spans="1:65" s="2" customFormat="1" ht="16.5" customHeight="1">
      <c r="A152" s="34"/>
      <c r="B152" s="35"/>
      <c r="C152" s="200" t="s">
        <v>280</v>
      </c>
      <c r="D152" s="200" t="s">
        <v>152</v>
      </c>
      <c r="E152" s="201" t="s">
        <v>922</v>
      </c>
      <c r="F152" s="202" t="s">
        <v>923</v>
      </c>
      <c r="G152" s="203" t="s">
        <v>203</v>
      </c>
      <c r="H152" s="204">
        <v>1</v>
      </c>
      <c r="I152" s="205">
        <v>0</v>
      </c>
      <c r="J152" s="206">
        <f t="shared" si="10"/>
        <v>0</v>
      </c>
      <c r="K152" s="202" t="s">
        <v>1</v>
      </c>
      <c r="L152" s="39"/>
      <c r="M152" s="207" t="s">
        <v>1</v>
      </c>
      <c r="N152" s="208" t="s">
        <v>49</v>
      </c>
      <c r="O152" s="71"/>
      <c r="P152" s="209">
        <f t="shared" si="11"/>
        <v>0</v>
      </c>
      <c r="Q152" s="209">
        <v>0</v>
      </c>
      <c r="R152" s="209">
        <f t="shared" si="12"/>
        <v>0</v>
      </c>
      <c r="S152" s="209">
        <v>0</v>
      </c>
      <c r="T152" s="210">
        <f t="shared" si="13"/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1" t="s">
        <v>107</v>
      </c>
      <c r="AT152" s="211" t="s">
        <v>152</v>
      </c>
      <c r="AU152" s="211" t="s">
        <v>92</v>
      </c>
      <c r="AY152" s="17" t="s">
        <v>151</v>
      </c>
      <c r="BE152" s="212">
        <f t="shared" si="14"/>
        <v>0</v>
      </c>
      <c r="BF152" s="212">
        <f t="shared" si="15"/>
        <v>0</v>
      </c>
      <c r="BG152" s="212">
        <f t="shared" si="16"/>
        <v>0</v>
      </c>
      <c r="BH152" s="212">
        <f t="shared" si="17"/>
        <v>0</v>
      </c>
      <c r="BI152" s="212">
        <f t="shared" si="18"/>
        <v>0</v>
      </c>
      <c r="BJ152" s="17" t="s">
        <v>21</v>
      </c>
      <c r="BK152" s="212">
        <f t="shared" si="19"/>
        <v>0</v>
      </c>
      <c r="BL152" s="17" t="s">
        <v>107</v>
      </c>
      <c r="BM152" s="211" t="s">
        <v>729</v>
      </c>
    </row>
    <row r="153" spans="1:65" s="2" customFormat="1" ht="16.5" customHeight="1">
      <c r="A153" s="34"/>
      <c r="B153" s="35"/>
      <c r="C153" s="265" t="s">
        <v>284</v>
      </c>
      <c r="D153" s="265" t="s">
        <v>532</v>
      </c>
      <c r="E153" s="266" t="s">
        <v>924</v>
      </c>
      <c r="F153" s="267" t="s">
        <v>925</v>
      </c>
      <c r="G153" s="268" t="s">
        <v>203</v>
      </c>
      <c r="H153" s="269">
        <v>1</v>
      </c>
      <c r="I153" s="270">
        <v>0</v>
      </c>
      <c r="J153" s="271">
        <f t="shared" si="10"/>
        <v>0</v>
      </c>
      <c r="K153" s="267" t="s">
        <v>1</v>
      </c>
      <c r="L153" s="272"/>
      <c r="M153" s="273" t="s">
        <v>1</v>
      </c>
      <c r="N153" s="274" t="s">
        <v>49</v>
      </c>
      <c r="O153" s="71"/>
      <c r="P153" s="209">
        <f t="shared" si="11"/>
        <v>0</v>
      </c>
      <c r="Q153" s="209">
        <v>0</v>
      </c>
      <c r="R153" s="209">
        <f t="shared" si="12"/>
        <v>0</v>
      </c>
      <c r="S153" s="209">
        <v>0</v>
      </c>
      <c r="T153" s="210">
        <f t="shared" si="13"/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1" t="s">
        <v>119</v>
      </c>
      <c r="AT153" s="211" t="s">
        <v>532</v>
      </c>
      <c r="AU153" s="211" t="s">
        <v>92</v>
      </c>
      <c r="AY153" s="17" t="s">
        <v>151</v>
      </c>
      <c r="BE153" s="212">
        <f t="shared" si="14"/>
        <v>0</v>
      </c>
      <c r="BF153" s="212">
        <f t="shared" si="15"/>
        <v>0</v>
      </c>
      <c r="BG153" s="212">
        <f t="shared" si="16"/>
        <v>0</v>
      </c>
      <c r="BH153" s="212">
        <f t="shared" si="17"/>
        <v>0</v>
      </c>
      <c r="BI153" s="212">
        <f t="shared" si="18"/>
        <v>0</v>
      </c>
      <c r="BJ153" s="17" t="s">
        <v>21</v>
      </c>
      <c r="BK153" s="212">
        <f t="shared" si="19"/>
        <v>0</v>
      </c>
      <c r="BL153" s="17" t="s">
        <v>107</v>
      </c>
      <c r="BM153" s="211" t="s">
        <v>739</v>
      </c>
    </row>
    <row r="154" spans="1:65" s="2" customFormat="1" ht="16.5" customHeight="1">
      <c r="A154" s="34"/>
      <c r="B154" s="35"/>
      <c r="C154" s="265" t="s">
        <v>288</v>
      </c>
      <c r="D154" s="265" t="s">
        <v>532</v>
      </c>
      <c r="E154" s="266" t="s">
        <v>926</v>
      </c>
      <c r="F154" s="267" t="s">
        <v>927</v>
      </c>
      <c r="G154" s="268" t="s">
        <v>203</v>
      </c>
      <c r="H154" s="269">
        <v>1</v>
      </c>
      <c r="I154" s="270">
        <v>0</v>
      </c>
      <c r="J154" s="271">
        <f t="shared" si="10"/>
        <v>0</v>
      </c>
      <c r="K154" s="267" t="s">
        <v>1</v>
      </c>
      <c r="L154" s="272"/>
      <c r="M154" s="273" t="s">
        <v>1</v>
      </c>
      <c r="N154" s="274" t="s">
        <v>49</v>
      </c>
      <c r="O154" s="71"/>
      <c r="P154" s="209">
        <f t="shared" si="11"/>
        <v>0</v>
      </c>
      <c r="Q154" s="209">
        <v>0</v>
      </c>
      <c r="R154" s="209">
        <f t="shared" si="12"/>
        <v>0</v>
      </c>
      <c r="S154" s="209">
        <v>0</v>
      </c>
      <c r="T154" s="210">
        <f t="shared" si="13"/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1" t="s">
        <v>119</v>
      </c>
      <c r="AT154" s="211" t="s">
        <v>532</v>
      </c>
      <c r="AU154" s="211" t="s">
        <v>92</v>
      </c>
      <c r="AY154" s="17" t="s">
        <v>151</v>
      </c>
      <c r="BE154" s="212">
        <f t="shared" si="14"/>
        <v>0</v>
      </c>
      <c r="BF154" s="212">
        <f t="shared" si="15"/>
        <v>0</v>
      </c>
      <c r="BG154" s="212">
        <f t="shared" si="16"/>
        <v>0</v>
      </c>
      <c r="BH154" s="212">
        <f t="shared" si="17"/>
        <v>0</v>
      </c>
      <c r="BI154" s="212">
        <f t="shared" si="18"/>
        <v>0</v>
      </c>
      <c r="BJ154" s="17" t="s">
        <v>21</v>
      </c>
      <c r="BK154" s="212">
        <f t="shared" si="19"/>
        <v>0</v>
      </c>
      <c r="BL154" s="17" t="s">
        <v>107</v>
      </c>
      <c r="BM154" s="211" t="s">
        <v>747</v>
      </c>
    </row>
    <row r="155" spans="1:65" s="2" customFormat="1" ht="16.5" customHeight="1">
      <c r="A155" s="34"/>
      <c r="B155" s="35"/>
      <c r="C155" s="200" t="s">
        <v>292</v>
      </c>
      <c r="D155" s="200" t="s">
        <v>152</v>
      </c>
      <c r="E155" s="201" t="s">
        <v>928</v>
      </c>
      <c r="F155" s="202" t="s">
        <v>929</v>
      </c>
      <c r="G155" s="203" t="s">
        <v>354</v>
      </c>
      <c r="H155" s="204">
        <v>50</v>
      </c>
      <c r="I155" s="205">
        <v>0</v>
      </c>
      <c r="J155" s="206">
        <f t="shared" si="10"/>
        <v>0</v>
      </c>
      <c r="K155" s="202" t="s">
        <v>1</v>
      </c>
      <c r="L155" s="39"/>
      <c r="M155" s="207" t="s">
        <v>1</v>
      </c>
      <c r="N155" s="208" t="s">
        <v>49</v>
      </c>
      <c r="O155" s="71"/>
      <c r="P155" s="209">
        <f t="shared" si="11"/>
        <v>0</v>
      </c>
      <c r="Q155" s="209">
        <v>0</v>
      </c>
      <c r="R155" s="209">
        <f t="shared" si="12"/>
        <v>0</v>
      </c>
      <c r="S155" s="209">
        <v>0</v>
      </c>
      <c r="T155" s="210">
        <f t="shared" si="13"/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1" t="s">
        <v>107</v>
      </c>
      <c r="AT155" s="211" t="s">
        <v>152</v>
      </c>
      <c r="AU155" s="211" t="s">
        <v>92</v>
      </c>
      <c r="AY155" s="17" t="s">
        <v>151</v>
      </c>
      <c r="BE155" s="212">
        <f t="shared" si="14"/>
        <v>0</v>
      </c>
      <c r="BF155" s="212">
        <f t="shared" si="15"/>
        <v>0</v>
      </c>
      <c r="BG155" s="212">
        <f t="shared" si="16"/>
        <v>0</v>
      </c>
      <c r="BH155" s="212">
        <f t="shared" si="17"/>
        <v>0</v>
      </c>
      <c r="BI155" s="212">
        <f t="shared" si="18"/>
        <v>0</v>
      </c>
      <c r="BJ155" s="17" t="s">
        <v>21</v>
      </c>
      <c r="BK155" s="212">
        <f t="shared" si="19"/>
        <v>0</v>
      </c>
      <c r="BL155" s="17" t="s">
        <v>107</v>
      </c>
      <c r="BM155" s="211" t="s">
        <v>757</v>
      </c>
    </row>
    <row r="156" spans="1:65" s="2" customFormat="1" ht="16.5" customHeight="1">
      <c r="A156" s="34"/>
      <c r="B156" s="35"/>
      <c r="C156" s="200" t="s">
        <v>298</v>
      </c>
      <c r="D156" s="200" t="s">
        <v>152</v>
      </c>
      <c r="E156" s="201" t="s">
        <v>897</v>
      </c>
      <c r="F156" s="202" t="s">
        <v>930</v>
      </c>
      <c r="G156" s="203" t="s">
        <v>354</v>
      </c>
      <c r="H156" s="204">
        <v>46</v>
      </c>
      <c r="I156" s="205">
        <v>0</v>
      </c>
      <c r="J156" s="206">
        <f t="shared" si="10"/>
        <v>0</v>
      </c>
      <c r="K156" s="202" t="s">
        <v>1</v>
      </c>
      <c r="L156" s="39"/>
      <c r="M156" s="207" t="s">
        <v>1</v>
      </c>
      <c r="N156" s="208" t="s">
        <v>49</v>
      </c>
      <c r="O156" s="71"/>
      <c r="P156" s="209">
        <f t="shared" si="11"/>
        <v>0</v>
      </c>
      <c r="Q156" s="209">
        <v>0</v>
      </c>
      <c r="R156" s="209">
        <f t="shared" si="12"/>
        <v>0</v>
      </c>
      <c r="S156" s="209">
        <v>0</v>
      </c>
      <c r="T156" s="210">
        <f t="shared" si="13"/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1" t="s">
        <v>107</v>
      </c>
      <c r="AT156" s="211" t="s">
        <v>152</v>
      </c>
      <c r="AU156" s="211" t="s">
        <v>92</v>
      </c>
      <c r="AY156" s="17" t="s">
        <v>151</v>
      </c>
      <c r="BE156" s="212">
        <f t="shared" si="14"/>
        <v>0</v>
      </c>
      <c r="BF156" s="212">
        <f t="shared" si="15"/>
        <v>0</v>
      </c>
      <c r="BG156" s="212">
        <f t="shared" si="16"/>
        <v>0</v>
      </c>
      <c r="BH156" s="212">
        <f t="shared" si="17"/>
        <v>0</v>
      </c>
      <c r="BI156" s="212">
        <f t="shared" si="18"/>
        <v>0</v>
      </c>
      <c r="BJ156" s="17" t="s">
        <v>21</v>
      </c>
      <c r="BK156" s="212">
        <f t="shared" si="19"/>
        <v>0</v>
      </c>
      <c r="BL156" s="17" t="s">
        <v>107</v>
      </c>
      <c r="BM156" s="211" t="s">
        <v>767</v>
      </c>
    </row>
    <row r="157" spans="1:65" s="2" customFormat="1" ht="21.75" customHeight="1">
      <c r="A157" s="34"/>
      <c r="B157" s="35"/>
      <c r="C157" s="200" t="s">
        <v>303</v>
      </c>
      <c r="D157" s="200" t="s">
        <v>152</v>
      </c>
      <c r="E157" s="201" t="s">
        <v>931</v>
      </c>
      <c r="F157" s="202" t="s">
        <v>932</v>
      </c>
      <c r="G157" s="203" t="s">
        <v>933</v>
      </c>
      <c r="H157" s="204">
        <v>1</v>
      </c>
      <c r="I157" s="205">
        <v>0</v>
      </c>
      <c r="J157" s="206">
        <f t="shared" si="10"/>
        <v>0</v>
      </c>
      <c r="K157" s="202" t="s">
        <v>1</v>
      </c>
      <c r="L157" s="39"/>
      <c r="M157" s="207" t="s">
        <v>1</v>
      </c>
      <c r="N157" s="208" t="s">
        <v>49</v>
      </c>
      <c r="O157" s="71"/>
      <c r="P157" s="209">
        <f t="shared" si="11"/>
        <v>0</v>
      </c>
      <c r="Q157" s="209">
        <v>0</v>
      </c>
      <c r="R157" s="209">
        <f t="shared" si="12"/>
        <v>0</v>
      </c>
      <c r="S157" s="209">
        <v>0</v>
      </c>
      <c r="T157" s="210">
        <f t="shared" si="1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1" t="s">
        <v>107</v>
      </c>
      <c r="AT157" s="211" t="s">
        <v>152</v>
      </c>
      <c r="AU157" s="211" t="s">
        <v>92</v>
      </c>
      <c r="AY157" s="17" t="s">
        <v>151</v>
      </c>
      <c r="BE157" s="212">
        <f t="shared" si="14"/>
        <v>0</v>
      </c>
      <c r="BF157" s="212">
        <f t="shared" si="15"/>
        <v>0</v>
      </c>
      <c r="BG157" s="212">
        <f t="shared" si="16"/>
        <v>0</v>
      </c>
      <c r="BH157" s="212">
        <f t="shared" si="17"/>
        <v>0</v>
      </c>
      <c r="BI157" s="212">
        <f t="shared" si="18"/>
        <v>0</v>
      </c>
      <c r="BJ157" s="17" t="s">
        <v>21</v>
      </c>
      <c r="BK157" s="212">
        <f t="shared" si="19"/>
        <v>0</v>
      </c>
      <c r="BL157" s="17" t="s">
        <v>107</v>
      </c>
      <c r="BM157" s="211" t="s">
        <v>775</v>
      </c>
    </row>
    <row r="158" spans="1:65" s="2" customFormat="1" ht="16.5" customHeight="1">
      <c r="A158" s="34"/>
      <c r="B158" s="35"/>
      <c r="C158" s="200" t="s">
        <v>632</v>
      </c>
      <c r="D158" s="200" t="s">
        <v>152</v>
      </c>
      <c r="E158" s="201" t="s">
        <v>934</v>
      </c>
      <c r="F158" s="202" t="s">
        <v>935</v>
      </c>
      <c r="G158" s="203" t="s">
        <v>936</v>
      </c>
      <c r="H158" s="204">
        <v>1</v>
      </c>
      <c r="I158" s="205">
        <v>0</v>
      </c>
      <c r="J158" s="206">
        <f t="shared" si="10"/>
        <v>0</v>
      </c>
      <c r="K158" s="202" t="s">
        <v>1</v>
      </c>
      <c r="L158" s="39"/>
      <c r="M158" s="207" t="s">
        <v>1</v>
      </c>
      <c r="N158" s="208" t="s">
        <v>49</v>
      </c>
      <c r="O158" s="71"/>
      <c r="P158" s="209">
        <f t="shared" si="11"/>
        <v>0</v>
      </c>
      <c r="Q158" s="209">
        <v>0</v>
      </c>
      <c r="R158" s="209">
        <f t="shared" si="12"/>
        <v>0</v>
      </c>
      <c r="S158" s="209">
        <v>0</v>
      </c>
      <c r="T158" s="210">
        <f t="shared" si="1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1" t="s">
        <v>107</v>
      </c>
      <c r="AT158" s="211" t="s">
        <v>152</v>
      </c>
      <c r="AU158" s="211" t="s">
        <v>92</v>
      </c>
      <c r="AY158" s="17" t="s">
        <v>151</v>
      </c>
      <c r="BE158" s="212">
        <f t="shared" si="14"/>
        <v>0</v>
      </c>
      <c r="BF158" s="212">
        <f t="shared" si="15"/>
        <v>0</v>
      </c>
      <c r="BG158" s="212">
        <f t="shared" si="16"/>
        <v>0</v>
      </c>
      <c r="BH158" s="212">
        <f t="shared" si="17"/>
        <v>0</v>
      </c>
      <c r="BI158" s="212">
        <f t="shared" si="18"/>
        <v>0</v>
      </c>
      <c r="BJ158" s="17" t="s">
        <v>21</v>
      </c>
      <c r="BK158" s="212">
        <f t="shared" si="19"/>
        <v>0</v>
      </c>
      <c r="BL158" s="17" t="s">
        <v>107</v>
      </c>
      <c r="BM158" s="211" t="s">
        <v>937</v>
      </c>
    </row>
    <row r="159" spans="1:65" s="11" customFormat="1" ht="22.8" customHeight="1">
      <c r="B159" s="186"/>
      <c r="C159" s="187"/>
      <c r="D159" s="188" t="s">
        <v>83</v>
      </c>
      <c r="E159" s="249" t="s">
        <v>938</v>
      </c>
      <c r="F159" s="249" t="s">
        <v>486</v>
      </c>
      <c r="G159" s="187"/>
      <c r="H159" s="187"/>
      <c r="I159" s="190"/>
      <c r="J159" s="250">
        <f>BK159</f>
        <v>0</v>
      </c>
      <c r="K159" s="187"/>
      <c r="L159" s="192"/>
      <c r="M159" s="193"/>
      <c r="N159" s="194"/>
      <c r="O159" s="194"/>
      <c r="P159" s="195">
        <f>P160</f>
        <v>0</v>
      </c>
      <c r="Q159" s="194"/>
      <c r="R159" s="195">
        <f>R160</f>
        <v>0</v>
      </c>
      <c r="S159" s="194"/>
      <c r="T159" s="196">
        <f>T160</f>
        <v>0</v>
      </c>
      <c r="AR159" s="197" t="s">
        <v>21</v>
      </c>
      <c r="AT159" s="198" t="s">
        <v>83</v>
      </c>
      <c r="AU159" s="198" t="s">
        <v>21</v>
      </c>
      <c r="AY159" s="197" t="s">
        <v>151</v>
      </c>
      <c r="BK159" s="199">
        <f>BK160</f>
        <v>0</v>
      </c>
    </row>
    <row r="160" spans="1:65" s="2" customFormat="1" ht="21.75" customHeight="1">
      <c r="A160" s="34"/>
      <c r="B160" s="35"/>
      <c r="C160" s="200" t="s">
        <v>636</v>
      </c>
      <c r="D160" s="200" t="s">
        <v>152</v>
      </c>
      <c r="E160" s="201" t="s">
        <v>939</v>
      </c>
      <c r="F160" s="202" t="s">
        <v>940</v>
      </c>
      <c r="G160" s="203" t="s">
        <v>394</v>
      </c>
      <c r="H160" s="204">
        <v>9</v>
      </c>
      <c r="I160" s="205"/>
      <c r="J160" s="206">
        <f>ROUND(I160*H160,2)</f>
        <v>0</v>
      </c>
      <c r="K160" s="202" t="s">
        <v>1</v>
      </c>
      <c r="L160" s="39"/>
      <c r="M160" s="261" t="s">
        <v>1</v>
      </c>
      <c r="N160" s="262" t="s">
        <v>49</v>
      </c>
      <c r="O160" s="241"/>
      <c r="P160" s="263">
        <f>O160*H160</f>
        <v>0</v>
      </c>
      <c r="Q160" s="263">
        <v>0</v>
      </c>
      <c r="R160" s="263">
        <f>Q160*H160</f>
        <v>0</v>
      </c>
      <c r="S160" s="263">
        <v>0</v>
      </c>
      <c r="T160" s="264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1" t="s">
        <v>107</v>
      </c>
      <c r="AT160" s="211" t="s">
        <v>152</v>
      </c>
      <c r="AU160" s="211" t="s">
        <v>92</v>
      </c>
      <c r="AY160" s="17" t="s">
        <v>151</v>
      </c>
      <c r="BE160" s="212">
        <f>IF(N160="základní",J160,0)</f>
        <v>0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17" t="s">
        <v>21</v>
      </c>
      <c r="BK160" s="212">
        <f>ROUND(I160*H160,2)</f>
        <v>0</v>
      </c>
      <c r="BL160" s="17" t="s">
        <v>107</v>
      </c>
      <c r="BM160" s="211" t="s">
        <v>941</v>
      </c>
    </row>
    <row r="161" spans="1:31" s="2" customFormat="1" ht="6.9" customHeight="1">
      <c r="A161" s="34"/>
      <c r="B161" s="54"/>
      <c r="C161" s="55"/>
      <c r="D161" s="55"/>
      <c r="E161" s="55"/>
      <c r="F161" s="55"/>
      <c r="G161" s="55"/>
      <c r="H161" s="55"/>
      <c r="I161" s="158"/>
      <c r="J161" s="55"/>
      <c r="K161" s="55"/>
      <c r="L161" s="39"/>
      <c r="M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</row>
  </sheetData>
  <sheetProtection algorithmName="SHA-512" hashValue="U7xZdXxmE8FNVJ8FKqHI9N7JhplvI/wvO6ZWncglttdylA1ah5qbkdVBj3jJuDQXITnauR0CvdQ45OFfhVN3Jw==" saltValue="j4/EYzQVewHCH3MFQp/LYhYFKuMOWDAFiGgpIXOUN7lQmmCRcus1vSnOhGEcjZrTGwKJy2oDcscP7lttMftQ7w==" spinCount="100000" sheet="1" objects="1" scenarios="1" formatColumns="0" formatRows="0" autoFilter="0"/>
  <autoFilter ref="C119:K160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2"/>
  <sheetViews>
    <sheetView showGridLines="0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115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15"/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112</v>
      </c>
    </row>
    <row r="3" spans="1:46" s="1" customFormat="1" ht="6.9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92</v>
      </c>
    </row>
    <row r="4" spans="1:46" s="1" customFormat="1" ht="24.9" customHeight="1">
      <c r="B4" s="20"/>
      <c r="D4" s="119" t="s">
        <v>125</v>
      </c>
      <c r="I4" s="115"/>
      <c r="L4" s="20"/>
      <c r="M4" s="120" t="s">
        <v>10</v>
      </c>
      <c r="AT4" s="17" t="s">
        <v>4</v>
      </c>
    </row>
    <row r="5" spans="1:46" s="1" customFormat="1" ht="6.9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3" t="str">
        <f>'Rekapitulace stavby'!K6</f>
        <v>Rekonstrukce ulice Malé Jablunkovské - 1.etapa</v>
      </c>
      <c r="F7" s="324"/>
      <c r="G7" s="324"/>
      <c r="H7" s="324"/>
      <c r="I7" s="115"/>
      <c r="L7" s="20"/>
    </row>
    <row r="8" spans="1:46" s="2" customFormat="1" ht="12" customHeight="1">
      <c r="A8" s="34"/>
      <c r="B8" s="39"/>
      <c r="C8" s="34"/>
      <c r="D8" s="121" t="s">
        <v>126</v>
      </c>
      <c r="E8" s="34"/>
      <c r="F8" s="34"/>
      <c r="G8" s="34"/>
      <c r="H8" s="34"/>
      <c r="I8" s="122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25" t="s">
        <v>942</v>
      </c>
      <c r="F9" s="326"/>
      <c r="G9" s="326"/>
      <c r="H9" s="326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21" t="s">
        <v>19</v>
      </c>
      <c r="E11" s="34"/>
      <c r="F11" s="110" t="s">
        <v>1</v>
      </c>
      <c r="G11" s="34"/>
      <c r="H11" s="34"/>
      <c r="I11" s="123" t="s">
        <v>20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1" t="s">
        <v>22</v>
      </c>
      <c r="E12" s="34"/>
      <c r="F12" s="110" t="s">
        <v>23</v>
      </c>
      <c r="G12" s="34"/>
      <c r="H12" s="34"/>
      <c r="I12" s="123" t="s">
        <v>24</v>
      </c>
      <c r="J12" s="124" t="str">
        <f>'Rekapitulace stavby'!AN8</f>
        <v>14. 1. 2020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122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28</v>
      </c>
      <c r="E14" s="34"/>
      <c r="F14" s="34"/>
      <c r="G14" s="34"/>
      <c r="H14" s="34"/>
      <c r="I14" s="123" t="s">
        <v>29</v>
      </c>
      <c r="J14" s="110" t="s">
        <v>30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">
        <v>31</v>
      </c>
      <c r="F15" s="34"/>
      <c r="G15" s="34"/>
      <c r="H15" s="34"/>
      <c r="I15" s="123" t="s">
        <v>32</v>
      </c>
      <c r="J15" s="110" t="s">
        <v>33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122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21" t="s">
        <v>34</v>
      </c>
      <c r="E17" s="34"/>
      <c r="F17" s="34"/>
      <c r="G17" s="34"/>
      <c r="H17" s="34"/>
      <c r="I17" s="123" t="s">
        <v>29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7" t="str">
        <f>'Rekapitulace stavby'!E14</f>
        <v>Vyplň údaj</v>
      </c>
      <c r="F18" s="328"/>
      <c r="G18" s="328"/>
      <c r="H18" s="328"/>
      <c r="I18" s="123" t="s">
        <v>32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122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21" t="s">
        <v>36</v>
      </c>
      <c r="E20" s="34"/>
      <c r="F20" s="34"/>
      <c r="G20" s="34"/>
      <c r="H20" s="34"/>
      <c r="I20" s="123" t="s">
        <v>29</v>
      </c>
      <c r="J20" s="110" t="s">
        <v>37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">
        <v>39</v>
      </c>
      <c r="F21" s="34"/>
      <c r="G21" s="34"/>
      <c r="H21" s="34"/>
      <c r="I21" s="123" t="s">
        <v>32</v>
      </c>
      <c r="J21" s="110" t="s">
        <v>40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122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21" t="s">
        <v>41</v>
      </c>
      <c r="E23" s="34"/>
      <c r="F23" s="34"/>
      <c r="G23" s="34"/>
      <c r="H23" s="34"/>
      <c r="I23" s="123" t="s">
        <v>29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23" t="s">
        <v>32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122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21" t="s">
        <v>43</v>
      </c>
      <c r="E26" s="34"/>
      <c r="F26" s="34"/>
      <c r="G26" s="34"/>
      <c r="H26" s="34"/>
      <c r="I26" s="122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5"/>
      <c r="B27" s="126"/>
      <c r="C27" s="125"/>
      <c r="D27" s="125"/>
      <c r="E27" s="329" t="s">
        <v>1</v>
      </c>
      <c r="F27" s="329"/>
      <c r="G27" s="329"/>
      <c r="H27" s="329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29"/>
      <c r="E29" s="129"/>
      <c r="F29" s="129"/>
      <c r="G29" s="129"/>
      <c r="H29" s="129"/>
      <c r="I29" s="130"/>
      <c r="J29" s="129"/>
      <c r="K29" s="12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31" t="s">
        <v>44</v>
      </c>
      <c r="E30" s="34"/>
      <c r="F30" s="34"/>
      <c r="G30" s="34"/>
      <c r="H30" s="34"/>
      <c r="I30" s="122"/>
      <c r="J30" s="132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33" t="s">
        <v>46</v>
      </c>
      <c r="G32" s="34"/>
      <c r="H32" s="34"/>
      <c r="I32" s="134" t="s">
        <v>45</v>
      </c>
      <c r="J32" s="133" t="s">
        <v>47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35" t="s">
        <v>48</v>
      </c>
      <c r="E33" s="121" t="s">
        <v>49</v>
      </c>
      <c r="F33" s="136">
        <f>ROUND((SUM(BE121:BE181)),  2)</f>
        <v>0</v>
      </c>
      <c r="G33" s="34"/>
      <c r="H33" s="34"/>
      <c r="I33" s="137">
        <v>0.21</v>
      </c>
      <c r="J33" s="136">
        <f>ROUND(((SUM(BE121:BE181))*I33),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21" t="s">
        <v>50</v>
      </c>
      <c r="F34" s="136">
        <f>ROUND((SUM(BF121:BF181)),  2)</f>
        <v>0</v>
      </c>
      <c r="G34" s="34"/>
      <c r="H34" s="34"/>
      <c r="I34" s="137">
        <v>0.15</v>
      </c>
      <c r="J34" s="136">
        <f>ROUND(((SUM(BF121:BF181))*I34),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21" t="s">
        <v>51</v>
      </c>
      <c r="F35" s="136">
        <f>ROUND((SUM(BG121:BG181)),  2)</f>
        <v>0</v>
      </c>
      <c r="G35" s="34"/>
      <c r="H35" s="34"/>
      <c r="I35" s="137">
        <v>0.21</v>
      </c>
      <c r="J35" s="136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21" t="s">
        <v>52</v>
      </c>
      <c r="F36" s="136">
        <f>ROUND((SUM(BH121:BH181)),  2)</f>
        <v>0</v>
      </c>
      <c r="G36" s="34"/>
      <c r="H36" s="34"/>
      <c r="I36" s="137">
        <v>0.15</v>
      </c>
      <c r="J36" s="136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21" t="s">
        <v>53</v>
      </c>
      <c r="F37" s="136">
        <f>ROUND((SUM(BI121:BI181)),  2)</f>
        <v>0</v>
      </c>
      <c r="G37" s="34"/>
      <c r="H37" s="34"/>
      <c r="I37" s="137">
        <v>0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122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8"/>
      <c r="D39" s="139" t="s">
        <v>54</v>
      </c>
      <c r="E39" s="140"/>
      <c r="F39" s="140"/>
      <c r="G39" s="141" t="s">
        <v>55</v>
      </c>
      <c r="H39" s="142" t="s">
        <v>56</v>
      </c>
      <c r="I39" s="143"/>
      <c r="J39" s="144">
        <f>SUM(J30:J37)</f>
        <v>0</v>
      </c>
      <c r="K39" s="145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" customHeight="1">
      <c r="B41" s="20"/>
      <c r="I41" s="115"/>
      <c r="L41" s="20"/>
    </row>
    <row r="42" spans="1:31" s="1" customFormat="1" ht="14.4" customHeight="1">
      <c r="B42" s="20"/>
      <c r="I42" s="115"/>
      <c r="L42" s="20"/>
    </row>
    <row r="43" spans="1:31" s="1" customFormat="1" ht="14.4" customHeight="1">
      <c r="B43" s="20"/>
      <c r="I43" s="115"/>
      <c r="L43" s="20"/>
    </row>
    <row r="44" spans="1:31" s="1" customFormat="1" ht="14.4" customHeight="1">
      <c r="B44" s="20"/>
      <c r="I44" s="115"/>
      <c r="L44" s="20"/>
    </row>
    <row r="45" spans="1:31" s="1" customFormat="1" ht="14.4" customHeight="1">
      <c r="B45" s="20"/>
      <c r="I45" s="115"/>
      <c r="L45" s="20"/>
    </row>
    <row r="46" spans="1:31" s="1" customFormat="1" ht="14.4" customHeight="1">
      <c r="B46" s="20"/>
      <c r="I46" s="115"/>
      <c r="L46" s="20"/>
    </row>
    <row r="47" spans="1:31" s="1" customFormat="1" ht="14.4" customHeight="1">
      <c r="B47" s="20"/>
      <c r="I47" s="115"/>
      <c r="L47" s="20"/>
    </row>
    <row r="48" spans="1:31" s="1" customFormat="1" ht="14.4" customHeight="1">
      <c r="B48" s="20"/>
      <c r="I48" s="115"/>
      <c r="L48" s="20"/>
    </row>
    <row r="49" spans="1:31" s="1" customFormat="1" ht="14.4" customHeight="1">
      <c r="B49" s="20"/>
      <c r="I49" s="115"/>
      <c r="L49" s="20"/>
    </row>
    <row r="50" spans="1:31" s="2" customFormat="1" ht="14.4" customHeight="1">
      <c r="B50" s="51"/>
      <c r="D50" s="146" t="s">
        <v>57</v>
      </c>
      <c r="E50" s="147"/>
      <c r="F50" s="147"/>
      <c r="G50" s="146" t="s">
        <v>58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4"/>
      <c r="B61" s="39"/>
      <c r="C61" s="34"/>
      <c r="D61" s="149" t="s">
        <v>59</v>
      </c>
      <c r="E61" s="150"/>
      <c r="F61" s="151" t="s">
        <v>60</v>
      </c>
      <c r="G61" s="149" t="s">
        <v>59</v>
      </c>
      <c r="H61" s="150"/>
      <c r="I61" s="152"/>
      <c r="J61" s="153" t="s">
        <v>60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4"/>
      <c r="B65" s="39"/>
      <c r="C65" s="34"/>
      <c r="D65" s="146" t="s">
        <v>61</v>
      </c>
      <c r="E65" s="154"/>
      <c r="F65" s="154"/>
      <c r="G65" s="146" t="s">
        <v>62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4"/>
      <c r="B76" s="39"/>
      <c r="C76" s="34"/>
      <c r="D76" s="149" t="s">
        <v>59</v>
      </c>
      <c r="E76" s="150"/>
      <c r="F76" s="151" t="s">
        <v>60</v>
      </c>
      <c r="G76" s="149" t="s">
        <v>59</v>
      </c>
      <c r="H76" s="150"/>
      <c r="I76" s="152"/>
      <c r="J76" s="153" t="s">
        <v>60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" customHeight="1">
      <c r="A82" s="34"/>
      <c r="B82" s="35"/>
      <c r="C82" s="23" t="s">
        <v>128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1" t="str">
        <f>E7</f>
        <v>Rekonstrukce ulice Malé Jablunkovské - 1.etapa</v>
      </c>
      <c r="F85" s="322"/>
      <c r="G85" s="322"/>
      <c r="H85" s="322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126</v>
      </c>
      <c r="D86" s="36"/>
      <c r="E86" s="36"/>
      <c r="F86" s="36"/>
      <c r="G86" s="36"/>
      <c r="H86" s="36"/>
      <c r="I86" s="122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12" t="str">
        <f>E9</f>
        <v>5 - SO 401.1  Veřejné osvětlení</v>
      </c>
      <c r="F87" s="320"/>
      <c r="G87" s="320"/>
      <c r="H87" s="320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" customHeight="1">
      <c r="A88" s="34"/>
      <c r="B88" s="35"/>
      <c r="C88" s="36"/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22</v>
      </c>
      <c r="D89" s="36"/>
      <c r="E89" s="36"/>
      <c r="F89" s="27" t="str">
        <f>F12</f>
        <v>Třinec</v>
      </c>
      <c r="G89" s="36"/>
      <c r="H89" s="36"/>
      <c r="I89" s="123" t="s">
        <v>24</v>
      </c>
      <c r="J89" s="66" t="str">
        <f>IF(J12="","",J12)</f>
        <v>14. 1. 2020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65" customHeight="1">
      <c r="A91" s="34"/>
      <c r="B91" s="35"/>
      <c r="C91" s="29" t="s">
        <v>28</v>
      </c>
      <c r="D91" s="36"/>
      <c r="E91" s="36"/>
      <c r="F91" s="27" t="str">
        <f>E15</f>
        <v>Město Třinec</v>
      </c>
      <c r="G91" s="36"/>
      <c r="H91" s="36"/>
      <c r="I91" s="123" t="s">
        <v>36</v>
      </c>
      <c r="J91" s="32" t="str">
        <f>E21</f>
        <v>UDI MORAVA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15" customHeight="1">
      <c r="A92" s="34"/>
      <c r="B92" s="35"/>
      <c r="C92" s="29" t="s">
        <v>34</v>
      </c>
      <c r="D92" s="36"/>
      <c r="E92" s="36"/>
      <c r="F92" s="27" t="str">
        <f>IF(E18="","",E18)</f>
        <v>Vyplň údaj</v>
      </c>
      <c r="G92" s="36"/>
      <c r="H92" s="36"/>
      <c r="I92" s="123" t="s">
        <v>41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22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62" t="s">
        <v>129</v>
      </c>
      <c r="D94" s="163"/>
      <c r="E94" s="163"/>
      <c r="F94" s="163"/>
      <c r="G94" s="163"/>
      <c r="H94" s="163"/>
      <c r="I94" s="164"/>
      <c r="J94" s="165" t="s">
        <v>130</v>
      </c>
      <c r="K94" s="163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8" customHeight="1">
      <c r="A96" s="34"/>
      <c r="B96" s="35"/>
      <c r="C96" s="166" t="s">
        <v>131</v>
      </c>
      <c r="D96" s="36"/>
      <c r="E96" s="36"/>
      <c r="F96" s="36"/>
      <c r="G96" s="36"/>
      <c r="H96" s="36"/>
      <c r="I96" s="122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132</v>
      </c>
    </row>
    <row r="97" spans="1:31" s="9" customFormat="1" ht="24.9" customHeight="1">
      <c r="B97" s="167"/>
      <c r="C97" s="168"/>
      <c r="D97" s="169" t="s">
        <v>943</v>
      </c>
      <c r="E97" s="170"/>
      <c r="F97" s="170"/>
      <c r="G97" s="170"/>
      <c r="H97" s="170"/>
      <c r="I97" s="171"/>
      <c r="J97" s="172">
        <f>J122</f>
        <v>0</v>
      </c>
      <c r="K97" s="168"/>
      <c r="L97" s="173"/>
    </row>
    <row r="98" spans="1:31" s="14" customFormat="1" ht="19.95" customHeight="1">
      <c r="B98" s="243"/>
      <c r="C98" s="104"/>
      <c r="D98" s="244" t="s">
        <v>944</v>
      </c>
      <c r="E98" s="245"/>
      <c r="F98" s="245"/>
      <c r="G98" s="245"/>
      <c r="H98" s="245"/>
      <c r="I98" s="246"/>
      <c r="J98" s="247">
        <f>J123</f>
        <v>0</v>
      </c>
      <c r="K98" s="104"/>
      <c r="L98" s="248"/>
    </row>
    <row r="99" spans="1:31" s="14" customFormat="1" ht="19.95" customHeight="1">
      <c r="B99" s="243"/>
      <c r="C99" s="104"/>
      <c r="D99" s="244" t="s">
        <v>945</v>
      </c>
      <c r="E99" s="245"/>
      <c r="F99" s="245"/>
      <c r="G99" s="245"/>
      <c r="H99" s="245"/>
      <c r="I99" s="246"/>
      <c r="J99" s="247">
        <f>J125</f>
        <v>0</v>
      </c>
      <c r="K99" s="104"/>
      <c r="L99" s="248"/>
    </row>
    <row r="100" spans="1:31" s="14" customFormat="1" ht="19.95" customHeight="1">
      <c r="B100" s="243"/>
      <c r="C100" s="104"/>
      <c r="D100" s="244" t="s">
        <v>946</v>
      </c>
      <c r="E100" s="245"/>
      <c r="F100" s="245"/>
      <c r="G100" s="245"/>
      <c r="H100" s="245"/>
      <c r="I100" s="246"/>
      <c r="J100" s="247">
        <f>J151</f>
        <v>0</v>
      </c>
      <c r="K100" s="104"/>
      <c r="L100" s="248"/>
    </row>
    <row r="101" spans="1:31" s="14" customFormat="1" ht="19.95" customHeight="1">
      <c r="B101" s="243"/>
      <c r="C101" s="104"/>
      <c r="D101" s="244" t="s">
        <v>947</v>
      </c>
      <c r="E101" s="245"/>
      <c r="F101" s="245"/>
      <c r="G101" s="245"/>
      <c r="H101" s="245"/>
      <c r="I101" s="246"/>
      <c r="J101" s="247">
        <f>J155</f>
        <v>0</v>
      </c>
      <c r="K101" s="104"/>
      <c r="L101" s="248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122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" customHeight="1">
      <c r="A103" s="34"/>
      <c r="B103" s="54"/>
      <c r="C103" s="55"/>
      <c r="D103" s="55"/>
      <c r="E103" s="55"/>
      <c r="F103" s="55"/>
      <c r="G103" s="55"/>
      <c r="H103" s="55"/>
      <c r="I103" s="158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" customHeight="1">
      <c r="A107" s="34"/>
      <c r="B107" s="56"/>
      <c r="C107" s="57"/>
      <c r="D107" s="57"/>
      <c r="E107" s="57"/>
      <c r="F107" s="57"/>
      <c r="G107" s="57"/>
      <c r="H107" s="57"/>
      <c r="I107" s="161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" customHeight="1">
      <c r="A108" s="34"/>
      <c r="B108" s="35"/>
      <c r="C108" s="23" t="s">
        <v>136</v>
      </c>
      <c r="D108" s="36"/>
      <c r="E108" s="36"/>
      <c r="F108" s="36"/>
      <c r="G108" s="36"/>
      <c r="H108" s="36"/>
      <c r="I108" s="122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" customHeight="1">
      <c r="A109" s="34"/>
      <c r="B109" s="35"/>
      <c r="C109" s="36"/>
      <c r="D109" s="36"/>
      <c r="E109" s="36"/>
      <c r="F109" s="36"/>
      <c r="G109" s="36"/>
      <c r="H109" s="36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21" t="str">
        <f>E7</f>
        <v>Rekonstrukce ulice Malé Jablunkovské - 1.etapa</v>
      </c>
      <c r="F111" s="322"/>
      <c r="G111" s="322"/>
      <c r="H111" s="322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126</v>
      </c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12" t="str">
        <f>E9</f>
        <v>5 - SO 401.1  Veřejné osvětlení</v>
      </c>
      <c r="F113" s="320"/>
      <c r="G113" s="320"/>
      <c r="H113" s="320"/>
      <c r="I113" s="122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" customHeight="1">
      <c r="A114" s="34"/>
      <c r="B114" s="35"/>
      <c r="C114" s="36"/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22</v>
      </c>
      <c r="D115" s="36"/>
      <c r="E115" s="36"/>
      <c r="F115" s="27" t="str">
        <f>F12</f>
        <v>Třinec</v>
      </c>
      <c r="G115" s="36"/>
      <c r="H115" s="36"/>
      <c r="I115" s="123" t="s">
        <v>24</v>
      </c>
      <c r="J115" s="66" t="str">
        <f>IF(J12="","",J12)</f>
        <v>14. 1. 2020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" customHeight="1">
      <c r="A116" s="34"/>
      <c r="B116" s="35"/>
      <c r="C116" s="36"/>
      <c r="D116" s="36"/>
      <c r="E116" s="36"/>
      <c r="F116" s="36"/>
      <c r="G116" s="36"/>
      <c r="H116" s="36"/>
      <c r="I116" s="122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25.65" customHeight="1">
      <c r="A117" s="34"/>
      <c r="B117" s="35"/>
      <c r="C117" s="29" t="s">
        <v>28</v>
      </c>
      <c r="D117" s="36"/>
      <c r="E117" s="36"/>
      <c r="F117" s="27" t="str">
        <f>E15</f>
        <v>Město Třinec</v>
      </c>
      <c r="G117" s="36"/>
      <c r="H117" s="36"/>
      <c r="I117" s="123" t="s">
        <v>36</v>
      </c>
      <c r="J117" s="32" t="str">
        <f>E21</f>
        <v>UDI MORAVA s.r.o.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15" customHeight="1">
      <c r="A118" s="34"/>
      <c r="B118" s="35"/>
      <c r="C118" s="29" t="s">
        <v>34</v>
      </c>
      <c r="D118" s="36"/>
      <c r="E118" s="36"/>
      <c r="F118" s="27" t="str">
        <f>IF(E18="","",E18)</f>
        <v>Vyplň údaj</v>
      </c>
      <c r="G118" s="36"/>
      <c r="H118" s="36"/>
      <c r="I118" s="123" t="s">
        <v>41</v>
      </c>
      <c r="J118" s="32" t="str">
        <f>E24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122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0" customFormat="1" ht="29.25" customHeight="1">
      <c r="A120" s="174"/>
      <c r="B120" s="175"/>
      <c r="C120" s="176" t="s">
        <v>137</v>
      </c>
      <c r="D120" s="177" t="s">
        <v>69</v>
      </c>
      <c r="E120" s="177" t="s">
        <v>65</v>
      </c>
      <c r="F120" s="177" t="s">
        <v>66</v>
      </c>
      <c r="G120" s="177" t="s">
        <v>138</v>
      </c>
      <c r="H120" s="177" t="s">
        <v>139</v>
      </c>
      <c r="I120" s="178" t="s">
        <v>140</v>
      </c>
      <c r="J120" s="177" t="s">
        <v>130</v>
      </c>
      <c r="K120" s="179" t="s">
        <v>141</v>
      </c>
      <c r="L120" s="180"/>
      <c r="M120" s="75" t="s">
        <v>1</v>
      </c>
      <c r="N120" s="76" t="s">
        <v>48</v>
      </c>
      <c r="O120" s="76" t="s">
        <v>142</v>
      </c>
      <c r="P120" s="76" t="s">
        <v>143</v>
      </c>
      <c r="Q120" s="76" t="s">
        <v>144</v>
      </c>
      <c r="R120" s="76" t="s">
        <v>145</v>
      </c>
      <c r="S120" s="76" t="s">
        <v>146</v>
      </c>
      <c r="T120" s="77" t="s">
        <v>147</v>
      </c>
      <c r="U120" s="174"/>
      <c r="V120" s="174"/>
      <c r="W120" s="174"/>
      <c r="X120" s="174"/>
      <c r="Y120" s="174"/>
      <c r="Z120" s="174"/>
      <c r="AA120" s="174"/>
      <c r="AB120" s="174"/>
      <c r="AC120" s="174"/>
      <c r="AD120" s="174"/>
      <c r="AE120" s="174"/>
    </row>
    <row r="121" spans="1:65" s="2" customFormat="1" ht="22.8" customHeight="1">
      <c r="A121" s="34"/>
      <c r="B121" s="35"/>
      <c r="C121" s="82" t="s">
        <v>148</v>
      </c>
      <c r="D121" s="36"/>
      <c r="E121" s="36"/>
      <c r="F121" s="36"/>
      <c r="G121" s="36"/>
      <c r="H121" s="36"/>
      <c r="I121" s="122"/>
      <c r="J121" s="181">
        <f>BK121</f>
        <v>0</v>
      </c>
      <c r="K121" s="36"/>
      <c r="L121" s="39"/>
      <c r="M121" s="78"/>
      <c r="N121" s="182"/>
      <c r="O121" s="79"/>
      <c r="P121" s="183">
        <f>P122</f>
        <v>0</v>
      </c>
      <c r="Q121" s="79"/>
      <c r="R121" s="183">
        <f>R122</f>
        <v>0</v>
      </c>
      <c r="S121" s="79"/>
      <c r="T121" s="184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83</v>
      </c>
      <c r="AU121" s="17" t="s">
        <v>132</v>
      </c>
      <c r="BK121" s="185">
        <f>BK122</f>
        <v>0</v>
      </c>
    </row>
    <row r="122" spans="1:65" s="11" customFormat="1" ht="25.95" customHeight="1">
      <c r="B122" s="186"/>
      <c r="C122" s="187"/>
      <c r="D122" s="188" t="s">
        <v>83</v>
      </c>
      <c r="E122" s="189" t="s">
        <v>948</v>
      </c>
      <c r="F122" s="189" t="s">
        <v>949</v>
      </c>
      <c r="G122" s="187"/>
      <c r="H122" s="187"/>
      <c r="I122" s="190"/>
      <c r="J122" s="191">
        <f>BK122</f>
        <v>0</v>
      </c>
      <c r="K122" s="187"/>
      <c r="L122" s="192"/>
      <c r="M122" s="193"/>
      <c r="N122" s="194"/>
      <c r="O122" s="194"/>
      <c r="P122" s="195">
        <f>P123+P125+P151+P155</f>
        <v>0</v>
      </c>
      <c r="Q122" s="194"/>
      <c r="R122" s="195">
        <f>R123+R125+R151+R155</f>
        <v>0</v>
      </c>
      <c r="S122" s="194"/>
      <c r="T122" s="196">
        <f>T123+T125+T151+T155</f>
        <v>0</v>
      </c>
      <c r="AR122" s="197" t="s">
        <v>92</v>
      </c>
      <c r="AT122" s="198" t="s">
        <v>83</v>
      </c>
      <c r="AU122" s="198" t="s">
        <v>84</v>
      </c>
      <c r="AY122" s="197" t="s">
        <v>151</v>
      </c>
      <c r="BK122" s="199">
        <f>BK123+BK125+BK151+BK155</f>
        <v>0</v>
      </c>
    </row>
    <row r="123" spans="1:65" s="11" customFormat="1" ht="22.8" customHeight="1">
      <c r="B123" s="186"/>
      <c r="C123" s="187"/>
      <c r="D123" s="188" t="s">
        <v>83</v>
      </c>
      <c r="E123" s="249" t="s">
        <v>950</v>
      </c>
      <c r="F123" s="249" t="s">
        <v>951</v>
      </c>
      <c r="G123" s="187"/>
      <c r="H123" s="187"/>
      <c r="I123" s="190"/>
      <c r="J123" s="250">
        <f>BK123</f>
        <v>0</v>
      </c>
      <c r="K123" s="187"/>
      <c r="L123" s="192"/>
      <c r="M123" s="193"/>
      <c r="N123" s="194"/>
      <c r="O123" s="194"/>
      <c r="P123" s="195">
        <f>P124</f>
        <v>0</v>
      </c>
      <c r="Q123" s="194"/>
      <c r="R123" s="195">
        <f>R124</f>
        <v>0</v>
      </c>
      <c r="S123" s="194"/>
      <c r="T123" s="196">
        <f>T124</f>
        <v>0</v>
      </c>
      <c r="AR123" s="197" t="s">
        <v>21</v>
      </c>
      <c r="AT123" s="198" t="s">
        <v>83</v>
      </c>
      <c r="AU123" s="198" t="s">
        <v>21</v>
      </c>
      <c r="AY123" s="197" t="s">
        <v>151</v>
      </c>
      <c r="BK123" s="199">
        <f>BK124</f>
        <v>0</v>
      </c>
    </row>
    <row r="124" spans="1:65" s="2" customFormat="1" ht="55.5" customHeight="1">
      <c r="A124" s="34"/>
      <c r="B124" s="35"/>
      <c r="C124" s="200" t="s">
        <v>21</v>
      </c>
      <c r="D124" s="200" t="s">
        <v>152</v>
      </c>
      <c r="E124" s="201" t="s">
        <v>952</v>
      </c>
      <c r="F124" s="202" t="s">
        <v>953</v>
      </c>
      <c r="G124" s="203" t="s">
        <v>954</v>
      </c>
      <c r="H124" s="204">
        <v>2</v>
      </c>
      <c r="I124" s="205"/>
      <c r="J124" s="206">
        <f>ROUND(I124*H124,2)</f>
        <v>0</v>
      </c>
      <c r="K124" s="202" t="s">
        <v>955</v>
      </c>
      <c r="L124" s="39"/>
      <c r="M124" s="207" t="s">
        <v>1</v>
      </c>
      <c r="N124" s="208" t="s">
        <v>49</v>
      </c>
      <c r="O124" s="71"/>
      <c r="P124" s="209">
        <f>O124*H124</f>
        <v>0</v>
      </c>
      <c r="Q124" s="209">
        <v>0</v>
      </c>
      <c r="R124" s="209">
        <f>Q124*H124</f>
        <v>0</v>
      </c>
      <c r="S124" s="209">
        <v>0</v>
      </c>
      <c r="T124" s="21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1" t="s">
        <v>107</v>
      </c>
      <c r="AT124" s="211" t="s">
        <v>152</v>
      </c>
      <c r="AU124" s="211" t="s">
        <v>92</v>
      </c>
      <c r="AY124" s="17" t="s">
        <v>151</v>
      </c>
      <c r="BE124" s="212">
        <f>IF(N124="základní",J124,0)</f>
        <v>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17" t="s">
        <v>21</v>
      </c>
      <c r="BK124" s="212">
        <f>ROUND(I124*H124,2)</f>
        <v>0</v>
      </c>
      <c r="BL124" s="17" t="s">
        <v>107</v>
      </c>
      <c r="BM124" s="211" t="s">
        <v>92</v>
      </c>
    </row>
    <row r="125" spans="1:65" s="11" customFormat="1" ht="22.8" customHeight="1">
      <c r="B125" s="186"/>
      <c r="C125" s="187"/>
      <c r="D125" s="188" t="s">
        <v>83</v>
      </c>
      <c r="E125" s="249" t="s">
        <v>956</v>
      </c>
      <c r="F125" s="249" t="s">
        <v>957</v>
      </c>
      <c r="G125" s="187"/>
      <c r="H125" s="187"/>
      <c r="I125" s="190"/>
      <c r="J125" s="250">
        <f>BK125</f>
        <v>0</v>
      </c>
      <c r="K125" s="187"/>
      <c r="L125" s="192"/>
      <c r="M125" s="193"/>
      <c r="N125" s="194"/>
      <c r="O125" s="194"/>
      <c r="P125" s="195">
        <f>SUM(P126:P150)</f>
        <v>0</v>
      </c>
      <c r="Q125" s="194"/>
      <c r="R125" s="195">
        <f>SUM(R126:R150)</f>
        <v>0</v>
      </c>
      <c r="S125" s="194"/>
      <c r="T125" s="196">
        <f>SUM(T126:T150)</f>
        <v>0</v>
      </c>
      <c r="AR125" s="197" t="s">
        <v>21</v>
      </c>
      <c r="AT125" s="198" t="s">
        <v>83</v>
      </c>
      <c r="AU125" s="198" t="s">
        <v>21</v>
      </c>
      <c r="AY125" s="197" t="s">
        <v>151</v>
      </c>
      <c r="BK125" s="199">
        <f>SUM(BK126:BK150)</f>
        <v>0</v>
      </c>
    </row>
    <row r="126" spans="1:65" s="2" customFormat="1" ht="16.5" customHeight="1">
      <c r="A126" s="34"/>
      <c r="B126" s="35"/>
      <c r="C126" s="200" t="s">
        <v>92</v>
      </c>
      <c r="D126" s="200" t="s">
        <v>152</v>
      </c>
      <c r="E126" s="201" t="s">
        <v>958</v>
      </c>
      <c r="F126" s="202" t="s">
        <v>959</v>
      </c>
      <c r="G126" s="203" t="s">
        <v>954</v>
      </c>
      <c r="H126" s="204">
        <v>8</v>
      </c>
      <c r="I126" s="205"/>
      <c r="J126" s="206">
        <f>ROUND(I126*H126,2)</f>
        <v>0</v>
      </c>
      <c r="K126" s="202" t="s">
        <v>955</v>
      </c>
      <c r="L126" s="39"/>
      <c r="M126" s="207" t="s">
        <v>1</v>
      </c>
      <c r="N126" s="208" t="s">
        <v>49</v>
      </c>
      <c r="O126" s="71"/>
      <c r="P126" s="209">
        <f>O126*H126</f>
        <v>0</v>
      </c>
      <c r="Q126" s="209">
        <v>0</v>
      </c>
      <c r="R126" s="209">
        <f>Q126*H126</f>
        <v>0</v>
      </c>
      <c r="S126" s="209">
        <v>0</v>
      </c>
      <c r="T126" s="21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1" t="s">
        <v>107</v>
      </c>
      <c r="AT126" s="211" t="s">
        <v>152</v>
      </c>
      <c r="AU126" s="211" t="s">
        <v>92</v>
      </c>
      <c r="AY126" s="17" t="s">
        <v>151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7" t="s">
        <v>21</v>
      </c>
      <c r="BK126" s="212">
        <f>ROUND(I126*H126,2)</f>
        <v>0</v>
      </c>
      <c r="BL126" s="17" t="s">
        <v>107</v>
      </c>
      <c r="BM126" s="211" t="s">
        <v>107</v>
      </c>
    </row>
    <row r="127" spans="1:65" s="2" customFormat="1" ht="33" customHeight="1">
      <c r="A127" s="34"/>
      <c r="B127" s="35"/>
      <c r="C127" s="200" t="s">
        <v>104</v>
      </c>
      <c r="D127" s="200" t="s">
        <v>152</v>
      </c>
      <c r="E127" s="201" t="s">
        <v>960</v>
      </c>
      <c r="F127" s="202" t="s">
        <v>961</v>
      </c>
      <c r="G127" s="203" t="s">
        <v>954</v>
      </c>
      <c r="H127" s="204">
        <v>8</v>
      </c>
      <c r="I127" s="205"/>
      <c r="J127" s="206">
        <f>ROUND(I127*H127,2)</f>
        <v>0</v>
      </c>
      <c r="K127" s="202" t="s">
        <v>955</v>
      </c>
      <c r="L127" s="39"/>
      <c r="M127" s="207" t="s">
        <v>1</v>
      </c>
      <c r="N127" s="208" t="s">
        <v>49</v>
      </c>
      <c r="O127" s="71"/>
      <c r="P127" s="209">
        <f>O127*H127</f>
        <v>0</v>
      </c>
      <c r="Q127" s="209">
        <v>0</v>
      </c>
      <c r="R127" s="209">
        <f>Q127*H127</f>
        <v>0</v>
      </c>
      <c r="S127" s="209">
        <v>0</v>
      </c>
      <c r="T127" s="21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1" t="s">
        <v>107</v>
      </c>
      <c r="AT127" s="211" t="s">
        <v>152</v>
      </c>
      <c r="AU127" s="211" t="s">
        <v>92</v>
      </c>
      <c r="AY127" s="17" t="s">
        <v>151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7" t="s">
        <v>21</v>
      </c>
      <c r="BK127" s="212">
        <f>ROUND(I127*H127,2)</f>
        <v>0</v>
      </c>
      <c r="BL127" s="17" t="s">
        <v>107</v>
      </c>
      <c r="BM127" s="211" t="s">
        <v>113</v>
      </c>
    </row>
    <row r="128" spans="1:65" s="2" customFormat="1" ht="44.25" customHeight="1">
      <c r="A128" s="34"/>
      <c r="B128" s="35"/>
      <c r="C128" s="200" t="s">
        <v>107</v>
      </c>
      <c r="D128" s="200" t="s">
        <v>152</v>
      </c>
      <c r="E128" s="201" t="s">
        <v>962</v>
      </c>
      <c r="F128" s="202" t="s">
        <v>963</v>
      </c>
      <c r="G128" s="203" t="s">
        <v>954</v>
      </c>
      <c r="H128" s="204">
        <v>8</v>
      </c>
      <c r="I128" s="205"/>
      <c r="J128" s="206">
        <f>ROUND(I128*H128,2)</f>
        <v>0</v>
      </c>
      <c r="K128" s="202" t="s">
        <v>955</v>
      </c>
      <c r="L128" s="39"/>
      <c r="M128" s="207" t="s">
        <v>1</v>
      </c>
      <c r="N128" s="208" t="s">
        <v>49</v>
      </c>
      <c r="O128" s="71"/>
      <c r="P128" s="209">
        <f>O128*H128</f>
        <v>0</v>
      </c>
      <c r="Q128" s="209">
        <v>0</v>
      </c>
      <c r="R128" s="209">
        <f>Q128*H128</f>
        <v>0</v>
      </c>
      <c r="S128" s="209">
        <v>0</v>
      </c>
      <c r="T128" s="21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1" t="s">
        <v>107</v>
      </c>
      <c r="AT128" s="211" t="s">
        <v>152</v>
      </c>
      <c r="AU128" s="211" t="s">
        <v>92</v>
      </c>
      <c r="AY128" s="17" t="s">
        <v>151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17" t="s">
        <v>21</v>
      </c>
      <c r="BK128" s="212">
        <f>ROUND(I128*H128,2)</f>
        <v>0</v>
      </c>
      <c r="BL128" s="17" t="s">
        <v>107</v>
      </c>
      <c r="BM128" s="211" t="s">
        <v>119</v>
      </c>
    </row>
    <row r="129" spans="1:65" s="2" customFormat="1" ht="38.4">
      <c r="A129" s="34"/>
      <c r="B129" s="35"/>
      <c r="C129" s="36"/>
      <c r="D129" s="213" t="s">
        <v>159</v>
      </c>
      <c r="E129" s="36"/>
      <c r="F129" s="214" t="s">
        <v>964</v>
      </c>
      <c r="G129" s="36"/>
      <c r="H129" s="36"/>
      <c r="I129" s="122"/>
      <c r="J129" s="36"/>
      <c r="K129" s="36"/>
      <c r="L129" s="39"/>
      <c r="M129" s="215"/>
      <c r="N129" s="216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159</v>
      </c>
      <c r="AU129" s="17" t="s">
        <v>92</v>
      </c>
    </row>
    <row r="130" spans="1:65" s="2" customFormat="1" ht="21.75" customHeight="1">
      <c r="A130" s="34"/>
      <c r="B130" s="35"/>
      <c r="C130" s="200" t="s">
        <v>110</v>
      </c>
      <c r="D130" s="200" t="s">
        <v>152</v>
      </c>
      <c r="E130" s="201" t="s">
        <v>965</v>
      </c>
      <c r="F130" s="202" t="s">
        <v>966</v>
      </c>
      <c r="G130" s="203" t="s">
        <v>954</v>
      </c>
      <c r="H130" s="204">
        <v>8</v>
      </c>
      <c r="I130" s="205"/>
      <c r="J130" s="206">
        <f t="shared" ref="J130:J150" si="0">ROUND(I130*H130,2)</f>
        <v>0</v>
      </c>
      <c r="K130" s="202" t="s">
        <v>955</v>
      </c>
      <c r="L130" s="39"/>
      <c r="M130" s="207" t="s">
        <v>1</v>
      </c>
      <c r="N130" s="208" t="s">
        <v>49</v>
      </c>
      <c r="O130" s="71"/>
      <c r="P130" s="209">
        <f t="shared" ref="P130:P150" si="1">O130*H130</f>
        <v>0</v>
      </c>
      <c r="Q130" s="209">
        <v>0</v>
      </c>
      <c r="R130" s="209">
        <f t="shared" ref="R130:R150" si="2">Q130*H130</f>
        <v>0</v>
      </c>
      <c r="S130" s="209">
        <v>0</v>
      </c>
      <c r="T130" s="210">
        <f t="shared" ref="T130:T150" si="3"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1" t="s">
        <v>107</v>
      </c>
      <c r="AT130" s="211" t="s">
        <v>152</v>
      </c>
      <c r="AU130" s="211" t="s">
        <v>92</v>
      </c>
      <c r="AY130" s="17" t="s">
        <v>151</v>
      </c>
      <c r="BE130" s="212">
        <f t="shared" ref="BE130:BE150" si="4">IF(N130="základní",J130,0)</f>
        <v>0</v>
      </c>
      <c r="BF130" s="212">
        <f t="shared" ref="BF130:BF150" si="5">IF(N130="snížená",J130,0)</f>
        <v>0</v>
      </c>
      <c r="BG130" s="212">
        <f t="shared" ref="BG130:BG150" si="6">IF(N130="zákl. přenesená",J130,0)</f>
        <v>0</v>
      </c>
      <c r="BH130" s="212">
        <f t="shared" ref="BH130:BH150" si="7">IF(N130="sníž. přenesená",J130,0)</f>
        <v>0</v>
      </c>
      <c r="BI130" s="212">
        <f t="shared" ref="BI130:BI150" si="8">IF(N130="nulová",J130,0)</f>
        <v>0</v>
      </c>
      <c r="BJ130" s="17" t="s">
        <v>21</v>
      </c>
      <c r="BK130" s="212">
        <f t="shared" ref="BK130:BK150" si="9">ROUND(I130*H130,2)</f>
        <v>0</v>
      </c>
      <c r="BL130" s="17" t="s">
        <v>107</v>
      </c>
      <c r="BM130" s="211" t="s">
        <v>26</v>
      </c>
    </row>
    <row r="131" spans="1:65" s="2" customFormat="1" ht="16.5" customHeight="1">
      <c r="A131" s="34"/>
      <c r="B131" s="35"/>
      <c r="C131" s="200" t="s">
        <v>113</v>
      </c>
      <c r="D131" s="200" t="s">
        <v>152</v>
      </c>
      <c r="E131" s="201" t="s">
        <v>967</v>
      </c>
      <c r="F131" s="202" t="s">
        <v>968</v>
      </c>
      <c r="G131" s="203" t="s">
        <v>954</v>
      </c>
      <c r="H131" s="204">
        <v>8</v>
      </c>
      <c r="I131" s="205"/>
      <c r="J131" s="206">
        <f t="shared" si="0"/>
        <v>0</v>
      </c>
      <c r="K131" s="202" t="s">
        <v>955</v>
      </c>
      <c r="L131" s="39"/>
      <c r="M131" s="207" t="s">
        <v>1</v>
      </c>
      <c r="N131" s="208" t="s">
        <v>49</v>
      </c>
      <c r="O131" s="71"/>
      <c r="P131" s="209">
        <f t="shared" si="1"/>
        <v>0</v>
      </c>
      <c r="Q131" s="209">
        <v>0</v>
      </c>
      <c r="R131" s="209">
        <f t="shared" si="2"/>
        <v>0</v>
      </c>
      <c r="S131" s="209">
        <v>0</v>
      </c>
      <c r="T131" s="210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1" t="s">
        <v>107</v>
      </c>
      <c r="AT131" s="211" t="s">
        <v>152</v>
      </c>
      <c r="AU131" s="211" t="s">
        <v>92</v>
      </c>
      <c r="AY131" s="17" t="s">
        <v>151</v>
      </c>
      <c r="BE131" s="212">
        <f t="shared" si="4"/>
        <v>0</v>
      </c>
      <c r="BF131" s="212">
        <f t="shared" si="5"/>
        <v>0</v>
      </c>
      <c r="BG131" s="212">
        <f t="shared" si="6"/>
        <v>0</v>
      </c>
      <c r="BH131" s="212">
        <f t="shared" si="7"/>
        <v>0</v>
      </c>
      <c r="BI131" s="212">
        <f t="shared" si="8"/>
        <v>0</v>
      </c>
      <c r="BJ131" s="17" t="s">
        <v>21</v>
      </c>
      <c r="BK131" s="212">
        <f t="shared" si="9"/>
        <v>0</v>
      </c>
      <c r="BL131" s="17" t="s">
        <v>107</v>
      </c>
      <c r="BM131" s="211" t="s">
        <v>210</v>
      </c>
    </row>
    <row r="132" spans="1:65" s="2" customFormat="1" ht="21.75" customHeight="1">
      <c r="A132" s="34"/>
      <c r="B132" s="35"/>
      <c r="C132" s="200" t="s">
        <v>116</v>
      </c>
      <c r="D132" s="200" t="s">
        <v>152</v>
      </c>
      <c r="E132" s="201" t="s">
        <v>969</v>
      </c>
      <c r="F132" s="202" t="s">
        <v>970</v>
      </c>
      <c r="G132" s="203" t="s">
        <v>354</v>
      </c>
      <c r="H132" s="204">
        <v>80</v>
      </c>
      <c r="I132" s="205"/>
      <c r="J132" s="206">
        <f t="shared" si="0"/>
        <v>0</v>
      </c>
      <c r="K132" s="202" t="s">
        <v>955</v>
      </c>
      <c r="L132" s="39"/>
      <c r="M132" s="207" t="s">
        <v>1</v>
      </c>
      <c r="N132" s="208" t="s">
        <v>49</v>
      </c>
      <c r="O132" s="71"/>
      <c r="P132" s="209">
        <f t="shared" si="1"/>
        <v>0</v>
      </c>
      <c r="Q132" s="209">
        <v>0</v>
      </c>
      <c r="R132" s="209">
        <f t="shared" si="2"/>
        <v>0</v>
      </c>
      <c r="S132" s="209">
        <v>0</v>
      </c>
      <c r="T132" s="210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1" t="s">
        <v>107</v>
      </c>
      <c r="AT132" s="211" t="s">
        <v>152</v>
      </c>
      <c r="AU132" s="211" t="s">
        <v>92</v>
      </c>
      <c r="AY132" s="17" t="s">
        <v>151</v>
      </c>
      <c r="BE132" s="212">
        <f t="shared" si="4"/>
        <v>0</v>
      </c>
      <c r="BF132" s="212">
        <f t="shared" si="5"/>
        <v>0</v>
      </c>
      <c r="BG132" s="212">
        <f t="shared" si="6"/>
        <v>0</v>
      </c>
      <c r="BH132" s="212">
        <f t="shared" si="7"/>
        <v>0</v>
      </c>
      <c r="BI132" s="212">
        <f t="shared" si="8"/>
        <v>0</v>
      </c>
      <c r="BJ132" s="17" t="s">
        <v>21</v>
      </c>
      <c r="BK132" s="212">
        <f t="shared" si="9"/>
        <v>0</v>
      </c>
      <c r="BL132" s="17" t="s">
        <v>107</v>
      </c>
      <c r="BM132" s="211" t="s">
        <v>222</v>
      </c>
    </row>
    <row r="133" spans="1:65" s="2" customFormat="1" ht="21.75" customHeight="1">
      <c r="A133" s="34"/>
      <c r="B133" s="35"/>
      <c r="C133" s="200" t="s">
        <v>119</v>
      </c>
      <c r="D133" s="200" t="s">
        <v>152</v>
      </c>
      <c r="E133" s="201" t="s">
        <v>971</v>
      </c>
      <c r="F133" s="202" t="s">
        <v>972</v>
      </c>
      <c r="G133" s="203" t="s">
        <v>354</v>
      </c>
      <c r="H133" s="204">
        <v>410</v>
      </c>
      <c r="I133" s="205"/>
      <c r="J133" s="206">
        <f t="shared" si="0"/>
        <v>0</v>
      </c>
      <c r="K133" s="202" t="s">
        <v>955</v>
      </c>
      <c r="L133" s="39"/>
      <c r="M133" s="207" t="s">
        <v>1</v>
      </c>
      <c r="N133" s="208" t="s">
        <v>49</v>
      </c>
      <c r="O133" s="71"/>
      <c r="P133" s="209">
        <f t="shared" si="1"/>
        <v>0</v>
      </c>
      <c r="Q133" s="209">
        <v>0</v>
      </c>
      <c r="R133" s="209">
        <f t="shared" si="2"/>
        <v>0</v>
      </c>
      <c r="S133" s="209">
        <v>0</v>
      </c>
      <c r="T133" s="210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1" t="s">
        <v>107</v>
      </c>
      <c r="AT133" s="211" t="s">
        <v>152</v>
      </c>
      <c r="AU133" s="211" t="s">
        <v>92</v>
      </c>
      <c r="AY133" s="17" t="s">
        <v>151</v>
      </c>
      <c r="BE133" s="212">
        <f t="shared" si="4"/>
        <v>0</v>
      </c>
      <c r="BF133" s="212">
        <f t="shared" si="5"/>
        <v>0</v>
      </c>
      <c r="BG133" s="212">
        <f t="shared" si="6"/>
        <v>0</v>
      </c>
      <c r="BH133" s="212">
        <f t="shared" si="7"/>
        <v>0</v>
      </c>
      <c r="BI133" s="212">
        <f t="shared" si="8"/>
        <v>0</v>
      </c>
      <c r="BJ133" s="17" t="s">
        <v>21</v>
      </c>
      <c r="BK133" s="212">
        <f t="shared" si="9"/>
        <v>0</v>
      </c>
      <c r="BL133" s="17" t="s">
        <v>107</v>
      </c>
      <c r="BM133" s="211" t="s">
        <v>232</v>
      </c>
    </row>
    <row r="134" spans="1:65" s="2" customFormat="1" ht="21.75" customHeight="1">
      <c r="A134" s="34"/>
      <c r="B134" s="35"/>
      <c r="C134" s="200" t="s">
        <v>122</v>
      </c>
      <c r="D134" s="200" t="s">
        <v>152</v>
      </c>
      <c r="E134" s="201" t="s">
        <v>973</v>
      </c>
      <c r="F134" s="202" t="s">
        <v>974</v>
      </c>
      <c r="G134" s="203" t="s">
        <v>954</v>
      </c>
      <c r="H134" s="204">
        <v>22</v>
      </c>
      <c r="I134" s="205"/>
      <c r="J134" s="206">
        <f t="shared" si="0"/>
        <v>0</v>
      </c>
      <c r="K134" s="202" t="s">
        <v>955</v>
      </c>
      <c r="L134" s="39"/>
      <c r="M134" s="207" t="s">
        <v>1</v>
      </c>
      <c r="N134" s="208" t="s">
        <v>49</v>
      </c>
      <c r="O134" s="71"/>
      <c r="P134" s="209">
        <f t="shared" si="1"/>
        <v>0</v>
      </c>
      <c r="Q134" s="209">
        <v>0</v>
      </c>
      <c r="R134" s="209">
        <f t="shared" si="2"/>
        <v>0</v>
      </c>
      <c r="S134" s="209">
        <v>0</v>
      </c>
      <c r="T134" s="210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1" t="s">
        <v>107</v>
      </c>
      <c r="AT134" s="211" t="s">
        <v>152</v>
      </c>
      <c r="AU134" s="211" t="s">
        <v>92</v>
      </c>
      <c r="AY134" s="17" t="s">
        <v>151</v>
      </c>
      <c r="BE134" s="212">
        <f t="shared" si="4"/>
        <v>0</v>
      </c>
      <c r="BF134" s="212">
        <f t="shared" si="5"/>
        <v>0</v>
      </c>
      <c r="BG134" s="212">
        <f t="shared" si="6"/>
        <v>0</v>
      </c>
      <c r="BH134" s="212">
        <f t="shared" si="7"/>
        <v>0</v>
      </c>
      <c r="BI134" s="212">
        <f t="shared" si="8"/>
        <v>0</v>
      </c>
      <c r="BJ134" s="17" t="s">
        <v>21</v>
      </c>
      <c r="BK134" s="212">
        <f t="shared" si="9"/>
        <v>0</v>
      </c>
      <c r="BL134" s="17" t="s">
        <v>107</v>
      </c>
      <c r="BM134" s="211" t="s">
        <v>241</v>
      </c>
    </row>
    <row r="135" spans="1:65" s="2" customFormat="1" ht="21.75" customHeight="1">
      <c r="A135" s="34"/>
      <c r="B135" s="35"/>
      <c r="C135" s="200" t="s">
        <v>26</v>
      </c>
      <c r="D135" s="200" t="s">
        <v>152</v>
      </c>
      <c r="E135" s="201" t="s">
        <v>975</v>
      </c>
      <c r="F135" s="202" t="s">
        <v>976</v>
      </c>
      <c r="G135" s="203" t="s">
        <v>954</v>
      </c>
      <c r="H135" s="204">
        <v>2</v>
      </c>
      <c r="I135" s="205"/>
      <c r="J135" s="206">
        <f t="shared" si="0"/>
        <v>0</v>
      </c>
      <c r="K135" s="202" t="s">
        <v>955</v>
      </c>
      <c r="L135" s="39"/>
      <c r="M135" s="207" t="s">
        <v>1</v>
      </c>
      <c r="N135" s="208" t="s">
        <v>49</v>
      </c>
      <c r="O135" s="71"/>
      <c r="P135" s="209">
        <f t="shared" si="1"/>
        <v>0</v>
      </c>
      <c r="Q135" s="209">
        <v>0</v>
      </c>
      <c r="R135" s="209">
        <f t="shared" si="2"/>
        <v>0</v>
      </c>
      <c r="S135" s="209">
        <v>0</v>
      </c>
      <c r="T135" s="210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1" t="s">
        <v>107</v>
      </c>
      <c r="AT135" s="211" t="s">
        <v>152</v>
      </c>
      <c r="AU135" s="211" t="s">
        <v>92</v>
      </c>
      <c r="AY135" s="17" t="s">
        <v>151</v>
      </c>
      <c r="BE135" s="212">
        <f t="shared" si="4"/>
        <v>0</v>
      </c>
      <c r="BF135" s="212">
        <f t="shared" si="5"/>
        <v>0</v>
      </c>
      <c r="BG135" s="212">
        <f t="shared" si="6"/>
        <v>0</v>
      </c>
      <c r="BH135" s="212">
        <f t="shared" si="7"/>
        <v>0</v>
      </c>
      <c r="BI135" s="212">
        <f t="shared" si="8"/>
        <v>0</v>
      </c>
      <c r="BJ135" s="17" t="s">
        <v>21</v>
      </c>
      <c r="BK135" s="212">
        <f t="shared" si="9"/>
        <v>0</v>
      </c>
      <c r="BL135" s="17" t="s">
        <v>107</v>
      </c>
      <c r="BM135" s="211" t="s">
        <v>250</v>
      </c>
    </row>
    <row r="136" spans="1:65" s="2" customFormat="1" ht="16.5" customHeight="1">
      <c r="A136" s="34"/>
      <c r="B136" s="35"/>
      <c r="C136" s="200" t="s">
        <v>200</v>
      </c>
      <c r="D136" s="200" t="s">
        <v>152</v>
      </c>
      <c r="E136" s="201" t="s">
        <v>977</v>
      </c>
      <c r="F136" s="202" t="s">
        <v>978</v>
      </c>
      <c r="G136" s="203" t="s">
        <v>954</v>
      </c>
      <c r="H136" s="204">
        <v>88</v>
      </c>
      <c r="I136" s="205"/>
      <c r="J136" s="206">
        <f t="shared" si="0"/>
        <v>0</v>
      </c>
      <c r="K136" s="202" t="s">
        <v>955</v>
      </c>
      <c r="L136" s="39"/>
      <c r="M136" s="207" t="s">
        <v>1</v>
      </c>
      <c r="N136" s="208" t="s">
        <v>49</v>
      </c>
      <c r="O136" s="71"/>
      <c r="P136" s="209">
        <f t="shared" si="1"/>
        <v>0</v>
      </c>
      <c r="Q136" s="209">
        <v>0</v>
      </c>
      <c r="R136" s="209">
        <f t="shared" si="2"/>
        <v>0</v>
      </c>
      <c r="S136" s="209">
        <v>0</v>
      </c>
      <c r="T136" s="210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1" t="s">
        <v>107</v>
      </c>
      <c r="AT136" s="211" t="s">
        <v>152</v>
      </c>
      <c r="AU136" s="211" t="s">
        <v>92</v>
      </c>
      <c r="AY136" s="17" t="s">
        <v>151</v>
      </c>
      <c r="BE136" s="212">
        <f t="shared" si="4"/>
        <v>0</v>
      </c>
      <c r="BF136" s="212">
        <f t="shared" si="5"/>
        <v>0</v>
      </c>
      <c r="BG136" s="212">
        <f t="shared" si="6"/>
        <v>0</v>
      </c>
      <c r="BH136" s="212">
        <f t="shared" si="7"/>
        <v>0</v>
      </c>
      <c r="BI136" s="212">
        <f t="shared" si="8"/>
        <v>0</v>
      </c>
      <c r="BJ136" s="17" t="s">
        <v>21</v>
      </c>
      <c r="BK136" s="212">
        <f t="shared" si="9"/>
        <v>0</v>
      </c>
      <c r="BL136" s="17" t="s">
        <v>107</v>
      </c>
      <c r="BM136" s="211" t="s">
        <v>258</v>
      </c>
    </row>
    <row r="137" spans="1:65" s="2" customFormat="1" ht="16.5" customHeight="1">
      <c r="A137" s="34"/>
      <c r="B137" s="35"/>
      <c r="C137" s="200" t="s">
        <v>210</v>
      </c>
      <c r="D137" s="200" t="s">
        <v>152</v>
      </c>
      <c r="E137" s="201" t="s">
        <v>979</v>
      </c>
      <c r="F137" s="202" t="s">
        <v>980</v>
      </c>
      <c r="G137" s="203" t="s">
        <v>954</v>
      </c>
      <c r="H137" s="204">
        <v>48</v>
      </c>
      <c r="I137" s="205"/>
      <c r="J137" s="206">
        <f t="shared" si="0"/>
        <v>0</v>
      </c>
      <c r="K137" s="202" t="s">
        <v>955</v>
      </c>
      <c r="L137" s="39"/>
      <c r="M137" s="207" t="s">
        <v>1</v>
      </c>
      <c r="N137" s="208" t="s">
        <v>49</v>
      </c>
      <c r="O137" s="71"/>
      <c r="P137" s="209">
        <f t="shared" si="1"/>
        <v>0</v>
      </c>
      <c r="Q137" s="209">
        <v>0</v>
      </c>
      <c r="R137" s="209">
        <f t="shared" si="2"/>
        <v>0</v>
      </c>
      <c r="S137" s="209">
        <v>0</v>
      </c>
      <c r="T137" s="210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1" t="s">
        <v>107</v>
      </c>
      <c r="AT137" s="211" t="s">
        <v>152</v>
      </c>
      <c r="AU137" s="211" t="s">
        <v>92</v>
      </c>
      <c r="AY137" s="17" t="s">
        <v>151</v>
      </c>
      <c r="BE137" s="212">
        <f t="shared" si="4"/>
        <v>0</v>
      </c>
      <c r="BF137" s="212">
        <f t="shared" si="5"/>
        <v>0</v>
      </c>
      <c r="BG137" s="212">
        <f t="shared" si="6"/>
        <v>0</v>
      </c>
      <c r="BH137" s="212">
        <f t="shared" si="7"/>
        <v>0</v>
      </c>
      <c r="BI137" s="212">
        <f t="shared" si="8"/>
        <v>0</v>
      </c>
      <c r="BJ137" s="17" t="s">
        <v>21</v>
      </c>
      <c r="BK137" s="212">
        <f t="shared" si="9"/>
        <v>0</v>
      </c>
      <c r="BL137" s="17" t="s">
        <v>107</v>
      </c>
      <c r="BM137" s="211" t="s">
        <v>267</v>
      </c>
    </row>
    <row r="138" spans="1:65" s="2" customFormat="1" ht="16.5" customHeight="1">
      <c r="A138" s="34"/>
      <c r="B138" s="35"/>
      <c r="C138" s="200" t="s">
        <v>217</v>
      </c>
      <c r="D138" s="200" t="s">
        <v>152</v>
      </c>
      <c r="E138" s="201" t="s">
        <v>981</v>
      </c>
      <c r="F138" s="202" t="s">
        <v>982</v>
      </c>
      <c r="G138" s="203" t="s">
        <v>954</v>
      </c>
      <c r="H138" s="204">
        <v>8</v>
      </c>
      <c r="I138" s="205"/>
      <c r="J138" s="206">
        <f t="shared" si="0"/>
        <v>0</v>
      </c>
      <c r="K138" s="202" t="s">
        <v>955</v>
      </c>
      <c r="L138" s="39"/>
      <c r="M138" s="207" t="s">
        <v>1</v>
      </c>
      <c r="N138" s="208" t="s">
        <v>49</v>
      </c>
      <c r="O138" s="71"/>
      <c r="P138" s="209">
        <f t="shared" si="1"/>
        <v>0</v>
      </c>
      <c r="Q138" s="209">
        <v>0</v>
      </c>
      <c r="R138" s="209">
        <f t="shared" si="2"/>
        <v>0</v>
      </c>
      <c r="S138" s="209">
        <v>0</v>
      </c>
      <c r="T138" s="210">
        <f t="shared" si="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1" t="s">
        <v>107</v>
      </c>
      <c r="AT138" s="211" t="s">
        <v>152</v>
      </c>
      <c r="AU138" s="211" t="s">
        <v>92</v>
      </c>
      <c r="AY138" s="17" t="s">
        <v>151</v>
      </c>
      <c r="BE138" s="212">
        <f t="shared" si="4"/>
        <v>0</v>
      </c>
      <c r="BF138" s="212">
        <f t="shared" si="5"/>
        <v>0</v>
      </c>
      <c r="BG138" s="212">
        <f t="shared" si="6"/>
        <v>0</v>
      </c>
      <c r="BH138" s="212">
        <f t="shared" si="7"/>
        <v>0</v>
      </c>
      <c r="BI138" s="212">
        <f t="shared" si="8"/>
        <v>0</v>
      </c>
      <c r="BJ138" s="17" t="s">
        <v>21</v>
      </c>
      <c r="BK138" s="212">
        <f t="shared" si="9"/>
        <v>0</v>
      </c>
      <c r="BL138" s="17" t="s">
        <v>107</v>
      </c>
      <c r="BM138" s="211" t="s">
        <v>276</v>
      </c>
    </row>
    <row r="139" spans="1:65" s="2" customFormat="1" ht="21.75" customHeight="1">
      <c r="A139" s="34"/>
      <c r="B139" s="35"/>
      <c r="C139" s="200" t="s">
        <v>222</v>
      </c>
      <c r="D139" s="200" t="s">
        <v>152</v>
      </c>
      <c r="E139" s="201" t="s">
        <v>983</v>
      </c>
      <c r="F139" s="202" t="s">
        <v>984</v>
      </c>
      <c r="G139" s="203" t="s">
        <v>354</v>
      </c>
      <c r="H139" s="204">
        <v>310</v>
      </c>
      <c r="I139" s="205"/>
      <c r="J139" s="206">
        <f t="shared" si="0"/>
        <v>0</v>
      </c>
      <c r="K139" s="202" t="s">
        <v>955</v>
      </c>
      <c r="L139" s="39"/>
      <c r="M139" s="207" t="s">
        <v>1</v>
      </c>
      <c r="N139" s="208" t="s">
        <v>49</v>
      </c>
      <c r="O139" s="71"/>
      <c r="P139" s="209">
        <f t="shared" si="1"/>
        <v>0</v>
      </c>
      <c r="Q139" s="209">
        <v>0</v>
      </c>
      <c r="R139" s="209">
        <f t="shared" si="2"/>
        <v>0</v>
      </c>
      <c r="S139" s="209">
        <v>0</v>
      </c>
      <c r="T139" s="210">
        <f t="shared" si="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1" t="s">
        <v>107</v>
      </c>
      <c r="AT139" s="211" t="s">
        <v>152</v>
      </c>
      <c r="AU139" s="211" t="s">
        <v>92</v>
      </c>
      <c r="AY139" s="17" t="s">
        <v>151</v>
      </c>
      <c r="BE139" s="212">
        <f t="shared" si="4"/>
        <v>0</v>
      </c>
      <c r="BF139" s="212">
        <f t="shared" si="5"/>
        <v>0</v>
      </c>
      <c r="BG139" s="212">
        <f t="shared" si="6"/>
        <v>0</v>
      </c>
      <c r="BH139" s="212">
        <f t="shared" si="7"/>
        <v>0</v>
      </c>
      <c r="BI139" s="212">
        <f t="shared" si="8"/>
        <v>0</v>
      </c>
      <c r="BJ139" s="17" t="s">
        <v>21</v>
      </c>
      <c r="BK139" s="212">
        <f t="shared" si="9"/>
        <v>0</v>
      </c>
      <c r="BL139" s="17" t="s">
        <v>107</v>
      </c>
      <c r="BM139" s="211" t="s">
        <v>284</v>
      </c>
    </row>
    <row r="140" spans="1:65" s="2" customFormat="1" ht="16.5" customHeight="1">
      <c r="A140" s="34"/>
      <c r="B140" s="35"/>
      <c r="C140" s="200" t="s">
        <v>8</v>
      </c>
      <c r="D140" s="200" t="s">
        <v>152</v>
      </c>
      <c r="E140" s="201" t="s">
        <v>985</v>
      </c>
      <c r="F140" s="202" t="s">
        <v>986</v>
      </c>
      <c r="G140" s="203" t="s">
        <v>954</v>
      </c>
      <c r="H140" s="204">
        <v>10</v>
      </c>
      <c r="I140" s="205"/>
      <c r="J140" s="206">
        <f t="shared" si="0"/>
        <v>0</v>
      </c>
      <c r="K140" s="202" t="s">
        <v>955</v>
      </c>
      <c r="L140" s="39"/>
      <c r="M140" s="207" t="s">
        <v>1</v>
      </c>
      <c r="N140" s="208" t="s">
        <v>49</v>
      </c>
      <c r="O140" s="71"/>
      <c r="P140" s="209">
        <f t="shared" si="1"/>
        <v>0</v>
      </c>
      <c r="Q140" s="209">
        <v>0</v>
      </c>
      <c r="R140" s="209">
        <f t="shared" si="2"/>
        <v>0</v>
      </c>
      <c r="S140" s="209">
        <v>0</v>
      </c>
      <c r="T140" s="210">
        <f t="shared" si="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1" t="s">
        <v>107</v>
      </c>
      <c r="AT140" s="211" t="s">
        <v>152</v>
      </c>
      <c r="AU140" s="211" t="s">
        <v>92</v>
      </c>
      <c r="AY140" s="17" t="s">
        <v>151</v>
      </c>
      <c r="BE140" s="212">
        <f t="shared" si="4"/>
        <v>0</v>
      </c>
      <c r="BF140" s="212">
        <f t="shared" si="5"/>
        <v>0</v>
      </c>
      <c r="BG140" s="212">
        <f t="shared" si="6"/>
        <v>0</v>
      </c>
      <c r="BH140" s="212">
        <f t="shared" si="7"/>
        <v>0</v>
      </c>
      <c r="BI140" s="212">
        <f t="shared" si="8"/>
        <v>0</v>
      </c>
      <c r="BJ140" s="17" t="s">
        <v>21</v>
      </c>
      <c r="BK140" s="212">
        <f t="shared" si="9"/>
        <v>0</v>
      </c>
      <c r="BL140" s="17" t="s">
        <v>107</v>
      </c>
      <c r="BM140" s="211" t="s">
        <v>292</v>
      </c>
    </row>
    <row r="141" spans="1:65" s="2" customFormat="1" ht="16.5" customHeight="1">
      <c r="A141" s="34"/>
      <c r="B141" s="35"/>
      <c r="C141" s="200" t="s">
        <v>232</v>
      </c>
      <c r="D141" s="200" t="s">
        <v>152</v>
      </c>
      <c r="E141" s="201" t="s">
        <v>987</v>
      </c>
      <c r="F141" s="202" t="s">
        <v>988</v>
      </c>
      <c r="G141" s="203" t="s">
        <v>354</v>
      </c>
      <c r="H141" s="204">
        <v>10</v>
      </c>
      <c r="I141" s="205"/>
      <c r="J141" s="206">
        <f t="shared" si="0"/>
        <v>0</v>
      </c>
      <c r="K141" s="202" t="s">
        <v>955</v>
      </c>
      <c r="L141" s="39"/>
      <c r="M141" s="207" t="s">
        <v>1</v>
      </c>
      <c r="N141" s="208" t="s">
        <v>49</v>
      </c>
      <c r="O141" s="71"/>
      <c r="P141" s="209">
        <f t="shared" si="1"/>
        <v>0</v>
      </c>
      <c r="Q141" s="209">
        <v>0</v>
      </c>
      <c r="R141" s="209">
        <f t="shared" si="2"/>
        <v>0</v>
      </c>
      <c r="S141" s="209">
        <v>0</v>
      </c>
      <c r="T141" s="210">
        <f t="shared" si="3"/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1" t="s">
        <v>107</v>
      </c>
      <c r="AT141" s="211" t="s">
        <v>152</v>
      </c>
      <c r="AU141" s="211" t="s">
        <v>92</v>
      </c>
      <c r="AY141" s="17" t="s">
        <v>151</v>
      </c>
      <c r="BE141" s="212">
        <f t="shared" si="4"/>
        <v>0</v>
      </c>
      <c r="BF141" s="212">
        <f t="shared" si="5"/>
        <v>0</v>
      </c>
      <c r="BG141" s="212">
        <f t="shared" si="6"/>
        <v>0</v>
      </c>
      <c r="BH141" s="212">
        <f t="shared" si="7"/>
        <v>0</v>
      </c>
      <c r="BI141" s="212">
        <f t="shared" si="8"/>
        <v>0</v>
      </c>
      <c r="BJ141" s="17" t="s">
        <v>21</v>
      </c>
      <c r="BK141" s="212">
        <f t="shared" si="9"/>
        <v>0</v>
      </c>
      <c r="BL141" s="17" t="s">
        <v>107</v>
      </c>
      <c r="BM141" s="211" t="s">
        <v>303</v>
      </c>
    </row>
    <row r="142" spans="1:65" s="2" customFormat="1" ht="16.5" customHeight="1">
      <c r="A142" s="34"/>
      <c r="B142" s="35"/>
      <c r="C142" s="200" t="s">
        <v>236</v>
      </c>
      <c r="D142" s="200" t="s">
        <v>152</v>
      </c>
      <c r="E142" s="201" t="s">
        <v>989</v>
      </c>
      <c r="F142" s="202" t="s">
        <v>990</v>
      </c>
      <c r="G142" s="203" t="s">
        <v>954</v>
      </c>
      <c r="H142" s="204">
        <v>10</v>
      </c>
      <c r="I142" s="205"/>
      <c r="J142" s="206">
        <f t="shared" si="0"/>
        <v>0</v>
      </c>
      <c r="K142" s="202" t="s">
        <v>955</v>
      </c>
      <c r="L142" s="39"/>
      <c r="M142" s="207" t="s">
        <v>1</v>
      </c>
      <c r="N142" s="208" t="s">
        <v>49</v>
      </c>
      <c r="O142" s="71"/>
      <c r="P142" s="209">
        <f t="shared" si="1"/>
        <v>0</v>
      </c>
      <c r="Q142" s="209">
        <v>0</v>
      </c>
      <c r="R142" s="209">
        <f t="shared" si="2"/>
        <v>0</v>
      </c>
      <c r="S142" s="209">
        <v>0</v>
      </c>
      <c r="T142" s="210">
        <f t="shared" si="3"/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1" t="s">
        <v>107</v>
      </c>
      <c r="AT142" s="211" t="s">
        <v>152</v>
      </c>
      <c r="AU142" s="211" t="s">
        <v>92</v>
      </c>
      <c r="AY142" s="17" t="s">
        <v>151</v>
      </c>
      <c r="BE142" s="212">
        <f t="shared" si="4"/>
        <v>0</v>
      </c>
      <c r="BF142" s="212">
        <f t="shared" si="5"/>
        <v>0</v>
      </c>
      <c r="BG142" s="212">
        <f t="shared" si="6"/>
        <v>0</v>
      </c>
      <c r="BH142" s="212">
        <f t="shared" si="7"/>
        <v>0</v>
      </c>
      <c r="BI142" s="212">
        <f t="shared" si="8"/>
        <v>0</v>
      </c>
      <c r="BJ142" s="17" t="s">
        <v>21</v>
      </c>
      <c r="BK142" s="212">
        <f t="shared" si="9"/>
        <v>0</v>
      </c>
      <c r="BL142" s="17" t="s">
        <v>107</v>
      </c>
      <c r="BM142" s="211" t="s">
        <v>636</v>
      </c>
    </row>
    <row r="143" spans="1:65" s="2" customFormat="1" ht="21.75" customHeight="1">
      <c r="A143" s="34"/>
      <c r="B143" s="35"/>
      <c r="C143" s="200" t="s">
        <v>241</v>
      </c>
      <c r="D143" s="200" t="s">
        <v>152</v>
      </c>
      <c r="E143" s="201" t="s">
        <v>991</v>
      </c>
      <c r="F143" s="202" t="s">
        <v>992</v>
      </c>
      <c r="G143" s="203" t="s">
        <v>954</v>
      </c>
      <c r="H143" s="204">
        <v>20</v>
      </c>
      <c r="I143" s="205"/>
      <c r="J143" s="206">
        <f t="shared" si="0"/>
        <v>0</v>
      </c>
      <c r="K143" s="202" t="s">
        <v>955</v>
      </c>
      <c r="L143" s="39"/>
      <c r="M143" s="207" t="s">
        <v>1</v>
      </c>
      <c r="N143" s="208" t="s">
        <v>49</v>
      </c>
      <c r="O143" s="71"/>
      <c r="P143" s="209">
        <f t="shared" si="1"/>
        <v>0</v>
      </c>
      <c r="Q143" s="209">
        <v>0</v>
      </c>
      <c r="R143" s="209">
        <f t="shared" si="2"/>
        <v>0</v>
      </c>
      <c r="S143" s="209">
        <v>0</v>
      </c>
      <c r="T143" s="210">
        <f t="shared" si="3"/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1" t="s">
        <v>107</v>
      </c>
      <c r="AT143" s="211" t="s">
        <v>152</v>
      </c>
      <c r="AU143" s="211" t="s">
        <v>92</v>
      </c>
      <c r="AY143" s="17" t="s">
        <v>151</v>
      </c>
      <c r="BE143" s="212">
        <f t="shared" si="4"/>
        <v>0</v>
      </c>
      <c r="BF143" s="212">
        <f t="shared" si="5"/>
        <v>0</v>
      </c>
      <c r="BG143" s="212">
        <f t="shared" si="6"/>
        <v>0</v>
      </c>
      <c r="BH143" s="212">
        <f t="shared" si="7"/>
        <v>0</v>
      </c>
      <c r="BI143" s="212">
        <f t="shared" si="8"/>
        <v>0</v>
      </c>
      <c r="BJ143" s="17" t="s">
        <v>21</v>
      </c>
      <c r="BK143" s="212">
        <f t="shared" si="9"/>
        <v>0</v>
      </c>
      <c r="BL143" s="17" t="s">
        <v>107</v>
      </c>
      <c r="BM143" s="211" t="s">
        <v>644</v>
      </c>
    </row>
    <row r="144" spans="1:65" s="2" customFormat="1" ht="16.5" customHeight="1">
      <c r="A144" s="34"/>
      <c r="B144" s="35"/>
      <c r="C144" s="200" t="s">
        <v>246</v>
      </c>
      <c r="D144" s="200" t="s">
        <v>152</v>
      </c>
      <c r="E144" s="201" t="s">
        <v>993</v>
      </c>
      <c r="F144" s="202" t="s">
        <v>994</v>
      </c>
      <c r="G144" s="203" t="s">
        <v>936</v>
      </c>
      <c r="H144" s="204">
        <v>2</v>
      </c>
      <c r="I144" s="205"/>
      <c r="J144" s="206">
        <f t="shared" si="0"/>
        <v>0</v>
      </c>
      <c r="K144" s="202" t="s">
        <v>955</v>
      </c>
      <c r="L144" s="39"/>
      <c r="M144" s="207" t="s">
        <v>1</v>
      </c>
      <c r="N144" s="208" t="s">
        <v>49</v>
      </c>
      <c r="O144" s="71"/>
      <c r="P144" s="209">
        <f t="shared" si="1"/>
        <v>0</v>
      </c>
      <c r="Q144" s="209">
        <v>0</v>
      </c>
      <c r="R144" s="209">
        <f t="shared" si="2"/>
        <v>0</v>
      </c>
      <c r="S144" s="209">
        <v>0</v>
      </c>
      <c r="T144" s="210">
        <f t="shared" si="3"/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1" t="s">
        <v>107</v>
      </c>
      <c r="AT144" s="211" t="s">
        <v>152</v>
      </c>
      <c r="AU144" s="211" t="s">
        <v>92</v>
      </c>
      <c r="AY144" s="17" t="s">
        <v>151</v>
      </c>
      <c r="BE144" s="212">
        <f t="shared" si="4"/>
        <v>0</v>
      </c>
      <c r="BF144" s="212">
        <f t="shared" si="5"/>
        <v>0</v>
      </c>
      <c r="BG144" s="212">
        <f t="shared" si="6"/>
        <v>0</v>
      </c>
      <c r="BH144" s="212">
        <f t="shared" si="7"/>
        <v>0</v>
      </c>
      <c r="BI144" s="212">
        <f t="shared" si="8"/>
        <v>0</v>
      </c>
      <c r="BJ144" s="17" t="s">
        <v>21</v>
      </c>
      <c r="BK144" s="212">
        <f t="shared" si="9"/>
        <v>0</v>
      </c>
      <c r="BL144" s="17" t="s">
        <v>107</v>
      </c>
      <c r="BM144" s="211" t="s">
        <v>653</v>
      </c>
    </row>
    <row r="145" spans="1:65" s="2" customFormat="1" ht="21.75" customHeight="1">
      <c r="A145" s="34"/>
      <c r="B145" s="35"/>
      <c r="C145" s="200" t="s">
        <v>250</v>
      </c>
      <c r="D145" s="200" t="s">
        <v>152</v>
      </c>
      <c r="E145" s="201" t="s">
        <v>995</v>
      </c>
      <c r="F145" s="202" t="s">
        <v>996</v>
      </c>
      <c r="G145" s="203" t="s">
        <v>936</v>
      </c>
      <c r="H145" s="204">
        <v>5</v>
      </c>
      <c r="I145" s="205"/>
      <c r="J145" s="206">
        <f t="shared" si="0"/>
        <v>0</v>
      </c>
      <c r="K145" s="202" t="s">
        <v>955</v>
      </c>
      <c r="L145" s="39"/>
      <c r="M145" s="207" t="s">
        <v>1</v>
      </c>
      <c r="N145" s="208" t="s">
        <v>49</v>
      </c>
      <c r="O145" s="71"/>
      <c r="P145" s="209">
        <f t="shared" si="1"/>
        <v>0</v>
      </c>
      <c r="Q145" s="209">
        <v>0</v>
      </c>
      <c r="R145" s="209">
        <f t="shared" si="2"/>
        <v>0</v>
      </c>
      <c r="S145" s="209">
        <v>0</v>
      </c>
      <c r="T145" s="210">
        <f t="shared" si="3"/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1" t="s">
        <v>107</v>
      </c>
      <c r="AT145" s="211" t="s">
        <v>152</v>
      </c>
      <c r="AU145" s="211" t="s">
        <v>92</v>
      </c>
      <c r="AY145" s="17" t="s">
        <v>151</v>
      </c>
      <c r="BE145" s="212">
        <f t="shared" si="4"/>
        <v>0</v>
      </c>
      <c r="BF145" s="212">
        <f t="shared" si="5"/>
        <v>0</v>
      </c>
      <c r="BG145" s="212">
        <f t="shared" si="6"/>
        <v>0</v>
      </c>
      <c r="BH145" s="212">
        <f t="shared" si="7"/>
        <v>0</v>
      </c>
      <c r="BI145" s="212">
        <f t="shared" si="8"/>
        <v>0</v>
      </c>
      <c r="BJ145" s="17" t="s">
        <v>21</v>
      </c>
      <c r="BK145" s="212">
        <f t="shared" si="9"/>
        <v>0</v>
      </c>
      <c r="BL145" s="17" t="s">
        <v>107</v>
      </c>
      <c r="BM145" s="211" t="s">
        <v>661</v>
      </c>
    </row>
    <row r="146" spans="1:65" s="2" customFormat="1" ht="33" customHeight="1">
      <c r="A146" s="34"/>
      <c r="B146" s="35"/>
      <c r="C146" s="200" t="s">
        <v>7</v>
      </c>
      <c r="D146" s="200" t="s">
        <v>152</v>
      </c>
      <c r="E146" s="201" t="s">
        <v>997</v>
      </c>
      <c r="F146" s="202" t="s">
        <v>998</v>
      </c>
      <c r="G146" s="203" t="s">
        <v>936</v>
      </c>
      <c r="H146" s="204">
        <v>10</v>
      </c>
      <c r="I146" s="205"/>
      <c r="J146" s="206">
        <f t="shared" si="0"/>
        <v>0</v>
      </c>
      <c r="K146" s="202" t="s">
        <v>955</v>
      </c>
      <c r="L146" s="39"/>
      <c r="M146" s="207" t="s">
        <v>1</v>
      </c>
      <c r="N146" s="208" t="s">
        <v>49</v>
      </c>
      <c r="O146" s="71"/>
      <c r="P146" s="209">
        <f t="shared" si="1"/>
        <v>0</v>
      </c>
      <c r="Q146" s="209">
        <v>0</v>
      </c>
      <c r="R146" s="209">
        <f t="shared" si="2"/>
        <v>0</v>
      </c>
      <c r="S146" s="209">
        <v>0</v>
      </c>
      <c r="T146" s="210">
        <f t="shared" si="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1" t="s">
        <v>107</v>
      </c>
      <c r="AT146" s="211" t="s">
        <v>152</v>
      </c>
      <c r="AU146" s="211" t="s">
        <v>92</v>
      </c>
      <c r="AY146" s="17" t="s">
        <v>151</v>
      </c>
      <c r="BE146" s="212">
        <f t="shared" si="4"/>
        <v>0</v>
      </c>
      <c r="BF146" s="212">
        <f t="shared" si="5"/>
        <v>0</v>
      </c>
      <c r="BG146" s="212">
        <f t="shared" si="6"/>
        <v>0</v>
      </c>
      <c r="BH146" s="212">
        <f t="shared" si="7"/>
        <v>0</v>
      </c>
      <c r="BI146" s="212">
        <f t="shared" si="8"/>
        <v>0</v>
      </c>
      <c r="BJ146" s="17" t="s">
        <v>21</v>
      </c>
      <c r="BK146" s="212">
        <f t="shared" si="9"/>
        <v>0</v>
      </c>
      <c r="BL146" s="17" t="s">
        <v>107</v>
      </c>
      <c r="BM146" s="211" t="s">
        <v>671</v>
      </c>
    </row>
    <row r="147" spans="1:65" s="2" customFormat="1" ht="33" customHeight="1">
      <c r="A147" s="34"/>
      <c r="B147" s="35"/>
      <c r="C147" s="200" t="s">
        <v>258</v>
      </c>
      <c r="D147" s="200" t="s">
        <v>152</v>
      </c>
      <c r="E147" s="201" t="s">
        <v>999</v>
      </c>
      <c r="F147" s="202" t="s">
        <v>1000</v>
      </c>
      <c r="G147" s="203" t="s">
        <v>936</v>
      </c>
      <c r="H147" s="204">
        <v>64</v>
      </c>
      <c r="I147" s="205"/>
      <c r="J147" s="206">
        <f t="shared" si="0"/>
        <v>0</v>
      </c>
      <c r="K147" s="202" t="s">
        <v>955</v>
      </c>
      <c r="L147" s="39"/>
      <c r="M147" s="207" t="s">
        <v>1</v>
      </c>
      <c r="N147" s="208" t="s">
        <v>49</v>
      </c>
      <c r="O147" s="71"/>
      <c r="P147" s="209">
        <f t="shared" si="1"/>
        <v>0</v>
      </c>
      <c r="Q147" s="209">
        <v>0</v>
      </c>
      <c r="R147" s="209">
        <f t="shared" si="2"/>
        <v>0</v>
      </c>
      <c r="S147" s="209">
        <v>0</v>
      </c>
      <c r="T147" s="210">
        <f t="shared" si="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1" t="s">
        <v>107</v>
      </c>
      <c r="AT147" s="211" t="s">
        <v>152</v>
      </c>
      <c r="AU147" s="211" t="s">
        <v>92</v>
      </c>
      <c r="AY147" s="17" t="s">
        <v>151</v>
      </c>
      <c r="BE147" s="212">
        <f t="shared" si="4"/>
        <v>0</v>
      </c>
      <c r="BF147" s="212">
        <f t="shared" si="5"/>
        <v>0</v>
      </c>
      <c r="BG147" s="212">
        <f t="shared" si="6"/>
        <v>0</v>
      </c>
      <c r="BH147" s="212">
        <f t="shared" si="7"/>
        <v>0</v>
      </c>
      <c r="BI147" s="212">
        <f t="shared" si="8"/>
        <v>0</v>
      </c>
      <c r="BJ147" s="17" t="s">
        <v>21</v>
      </c>
      <c r="BK147" s="212">
        <f t="shared" si="9"/>
        <v>0</v>
      </c>
      <c r="BL147" s="17" t="s">
        <v>107</v>
      </c>
      <c r="BM147" s="211" t="s">
        <v>1001</v>
      </c>
    </row>
    <row r="148" spans="1:65" s="2" customFormat="1" ht="16.5" customHeight="1">
      <c r="A148" s="34"/>
      <c r="B148" s="35"/>
      <c r="C148" s="200" t="s">
        <v>262</v>
      </c>
      <c r="D148" s="200" t="s">
        <v>152</v>
      </c>
      <c r="E148" s="201" t="s">
        <v>1002</v>
      </c>
      <c r="F148" s="202" t="s">
        <v>1003</v>
      </c>
      <c r="G148" s="203" t="s">
        <v>936</v>
      </c>
      <c r="H148" s="204">
        <v>4</v>
      </c>
      <c r="I148" s="205"/>
      <c r="J148" s="206">
        <f t="shared" si="0"/>
        <v>0</v>
      </c>
      <c r="K148" s="202" t="s">
        <v>955</v>
      </c>
      <c r="L148" s="39"/>
      <c r="M148" s="207" t="s">
        <v>1</v>
      </c>
      <c r="N148" s="208" t="s">
        <v>49</v>
      </c>
      <c r="O148" s="71"/>
      <c r="P148" s="209">
        <f t="shared" si="1"/>
        <v>0</v>
      </c>
      <c r="Q148" s="209">
        <v>0</v>
      </c>
      <c r="R148" s="209">
        <f t="shared" si="2"/>
        <v>0</v>
      </c>
      <c r="S148" s="209">
        <v>0</v>
      </c>
      <c r="T148" s="210">
        <f t="shared" si="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1" t="s">
        <v>107</v>
      </c>
      <c r="AT148" s="211" t="s">
        <v>152</v>
      </c>
      <c r="AU148" s="211" t="s">
        <v>92</v>
      </c>
      <c r="AY148" s="17" t="s">
        <v>151</v>
      </c>
      <c r="BE148" s="212">
        <f t="shared" si="4"/>
        <v>0</v>
      </c>
      <c r="BF148" s="212">
        <f t="shared" si="5"/>
        <v>0</v>
      </c>
      <c r="BG148" s="212">
        <f t="shared" si="6"/>
        <v>0</v>
      </c>
      <c r="BH148" s="212">
        <f t="shared" si="7"/>
        <v>0</v>
      </c>
      <c r="BI148" s="212">
        <f t="shared" si="8"/>
        <v>0</v>
      </c>
      <c r="BJ148" s="17" t="s">
        <v>21</v>
      </c>
      <c r="BK148" s="212">
        <f t="shared" si="9"/>
        <v>0</v>
      </c>
      <c r="BL148" s="17" t="s">
        <v>107</v>
      </c>
      <c r="BM148" s="211" t="s">
        <v>681</v>
      </c>
    </row>
    <row r="149" spans="1:65" s="2" customFormat="1" ht="21.75" customHeight="1">
      <c r="A149" s="34"/>
      <c r="B149" s="35"/>
      <c r="C149" s="200" t="s">
        <v>267</v>
      </c>
      <c r="D149" s="200" t="s">
        <v>152</v>
      </c>
      <c r="E149" s="201" t="s">
        <v>1004</v>
      </c>
      <c r="F149" s="202" t="s">
        <v>1005</v>
      </c>
      <c r="G149" s="203" t="s">
        <v>936</v>
      </c>
      <c r="H149" s="204">
        <v>6</v>
      </c>
      <c r="I149" s="205"/>
      <c r="J149" s="206">
        <f t="shared" si="0"/>
        <v>0</v>
      </c>
      <c r="K149" s="202" t="s">
        <v>955</v>
      </c>
      <c r="L149" s="39"/>
      <c r="M149" s="207" t="s">
        <v>1</v>
      </c>
      <c r="N149" s="208" t="s">
        <v>49</v>
      </c>
      <c r="O149" s="71"/>
      <c r="P149" s="209">
        <f t="shared" si="1"/>
        <v>0</v>
      </c>
      <c r="Q149" s="209">
        <v>0</v>
      </c>
      <c r="R149" s="209">
        <f t="shared" si="2"/>
        <v>0</v>
      </c>
      <c r="S149" s="209">
        <v>0</v>
      </c>
      <c r="T149" s="210">
        <f t="shared" si="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1" t="s">
        <v>107</v>
      </c>
      <c r="AT149" s="211" t="s">
        <v>152</v>
      </c>
      <c r="AU149" s="211" t="s">
        <v>92</v>
      </c>
      <c r="AY149" s="17" t="s">
        <v>151</v>
      </c>
      <c r="BE149" s="212">
        <f t="shared" si="4"/>
        <v>0</v>
      </c>
      <c r="BF149" s="212">
        <f t="shared" si="5"/>
        <v>0</v>
      </c>
      <c r="BG149" s="212">
        <f t="shared" si="6"/>
        <v>0</v>
      </c>
      <c r="BH149" s="212">
        <f t="shared" si="7"/>
        <v>0</v>
      </c>
      <c r="BI149" s="212">
        <f t="shared" si="8"/>
        <v>0</v>
      </c>
      <c r="BJ149" s="17" t="s">
        <v>21</v>
      </c>
      <c r="BK149" s="212">
        <f t="shared" si="9"/>
        <v>0</v>
      </c>
      <c r="BL149" s="17" t="s">
        <v>107</v>
      </c>
      <c r="BM149" s="211" t="s">
        <v>691</v>
      </c>
    </row>
    <row r="150" spans="1:65" s="2" customFormat="1" ht="21.75" customHeight="1">
      <c r="A150" s="34"/>
      <c r="B150" s="35"/>
      <c r="C150" s="200" t="s">
        <v>272</v>
      </c>
      <c r="D150" s="200" t="s">
        <v>152</v>
      </c>
      <c r="E150" s="201" t="s">
        <v>1006</v>
      </c>
      <c r="F150" s="202" t="s">
        <v>1007</v>
      </c>
      <c r="G150" s="203" t="s">
        <v>936</v>
      </c>
      <c r="H150" s="204">
        <v>1</v>
      </c>
      <c r="I150" s="205"/>
      <c r="J150" s="206">
        <f t="shared" si="0"/>
        <v>0</v>
      </c>
      <c r="K150" s="202" t="s">
        <v>955</v>
      </c>
      <c r="L150" s="39"/>
      <c r="M150" s="207" t="s">
        <v>1</v>
      </c>
      <c r="N150" s="208" t="s">
        <v>49</v>
      </c>
      <c r="O150" s="71"/>
      <c r="P150" s="209">
        <f t="shared" si="1"/>
        <v>0</v>
      </c>
      <c r="Q150" s="209">
        <v>0</v>
      </c>
      <c r="R150" s="209">
        <f t="shared" si="2"/>
        <v>0</v>
      </c>
      <c r="S150" s="209">
        <v>0</v>
      </c>
      <c r="T150" s="210">
        <f t="shared" si="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1" t="s">
        <v>107</v>
      </c>
      <c r="AT150" s="211" t="s">
        <v>152</v>
      </c>
      <c r="AU150" s="211" t="s">
        <v>92</v>
      </c>
      <c r="AY150" s="17" t="s">
        <v>151</v>
      </c>
      <c r="BE150" s="212">
        <f t="shared" si="4"/>
        <v>0</v>
      </c>
      <c r="BF150" s="212">
        <f t="shared" si="5"/>
        <v>0</v>
      </c>
      <c r="BG150" s="212">
        <f t="shared" si="6"/>
        <v>0</v>
      </c>
      <c r="BH150" s="212">
        <f t="shared" si="7"/>
        <v>0</v>
      </c>
      <c r="BI150" s="212">
        <f t="shared" si="8"/>
        <v>0</v>
      </c>
      <c r="BJ150" s="17" t="s">
        <v>21</v>
      </c>
      <c r="BK150" s="212">
        <f t="shared" si="9"/>
        <v>0</v>
      </c>
      <c r="BL150" s="17" t="s">
        <v>107</v>
      </c>
      <c r="BM150" s="211" t="s">
        <v>699</v>
      </c>
    </row>
    <row r="151" spans="1:65" s="11" customFormat="1" ht="22.8" customHeight="1">
      <c r="B151" s="186"/>
      <c r="C151" s="187"/>
      <c r="D151" s="188" t="s">
        <v>83</v>
      </c>
      <c r="E151" s="249" t="s">
        <v>1008</v>
      </c>
      <c r="F151" s="249" t="s">
        <v>1009</v>
      </c>
      <c r="G151" s="187"/>
      <c r="H151" s="187"/>
      <c r="I151" s="190"/>
      <c r="J151" s="250">
        <f>BK151</f>
        <v>0</v>
      </c>
      <c r="K151" s="187"/>
      <c r="L151" s="192"/>
      <c r="M151" s="193"/>
      <c r="N151" s="194"/>
      <c r="O151" s="194"/>
      <c r="P151" s="195">
        <f>SUM(P152:P154)</f>
        <v>0</v>
      </c>
      <c r="Q151" s="194"/>
      <c r="R151" s="195">
        <f>SUM(R152:R154)</f>
        <v>0</v>
      </c>
      <c r="S151" s="194"/>
      <c r="T151" s="196">
        <f>SUM(T152:T154)</f>
        <v>0</v>
      </c>
      <c r="AR151" s="197" t="s">
        <v>21</v>
      </c>
      <c r="AT151" s="198" t="s">
        <v>83</v>
      </c>
      <c r="AU151" s="198" t="s">
        <v>21</v>
      </c>
      <c r="AY151" s="197" t="s">
        <v>151</v>
      </c>
      <c r="BK151" s="199">
        <f>SUM(BK152:BK154)</f>
        <v>0</v>
      </c>
    </row>
    <row r="152" spans="1:65" s="2" customFormat="1" ht="16.5" customHeight="1">
      <c r="A152" s="34"/>
      <c r="B152" s="35"/>
      <c r="C152" s="200" t="s">
        <v>276</v>
      </c>
      <c r="D152" s="200" t="s">
        <v>152</v>
      </c>
      <c r="E152" s="201" t="s">
        <v>1010</v>
      </c>
      <c r="F152" s="202" t="s">
        <v>1011</v>
      </c>
      <c r="G152" s="203" t="s">
        <v>954</v>
      </c>
      <c r="H152" s="204">
        <v>24</v>
      </c>
      <c r="I152" s="205"/>
      <c r="J152" s="206">
        <f>ROUND(I152*H152,2)</f>
        <v>0</v>
      </c>
      <c r="K152" s="202" t="s">
        <v>955</v>
      </c>
      <c r="L152" s="39"/>
      <c r="M152" s="207" t="s">
        <v>1</v>
      </c>
      <c r="N152" s="208" t="s">
        <v>49</v>
      </c>
      <c r="O152" s="71"/>
      <c r="P152" s="209">
        <f>O152*H152</f>
        <v>0</v>
      </c>
      <c r="Q152" s="209">
        <v>0</v>
      </c>
      <c r="R152" s="209">
        <f>Q152*H152</f>
        <v>0</v>
      </c>
      <c r="S152" s="209">
        <v>0</v>
      </c>
      <c r="T152" s="210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1" t="s">
        <v>107</v>
      </c>
      <c r="AT152" s="211" t="s">
        <v>152</v>
      </c>
      <c r="AU152" s="211" t="s">
        <v>92</v>
      </c>
      <c r="AY152" s="17" t="s">
        <v>151</v>
      </c>
      <c r="BE152" s="212">
        <f>IF(N152="základní",J152,0)</f>
        <v>0</v>
      </c>
      <c r="BF152" s="212">
        <f>IF(N152="snížená",J152,0)</f>
        <v>0</v>
      </c>
      <c r="BG152" s="212">
        <f>IF(N152="zákl. přenesená",J152,0)</f>
        <v>0</v>
      </c>
      <c r="BH152" s="212">
        <f>IF(N152="sníž. přenesená",J152,0)</f>
        <v>0</v>
      </c>
      <c r="BI152" s="212">
        <f>IF(N152="nulová",J152,0)</f>
        <v>0</v>
      </c>
      <c r="BJ152" s="17" t="s">
        <v>21</v>
      </c>
      <c r="BK152" s="212">
        <f>ROUND(I152*H152,2)</f>
        <v>0</v>
      </c>
      <c r="BL152" s="17" t="s">
        <v>107</v>
      </c>
      <c r="BM152" s="211" t="s">
        <v>709</v>
      </c>
    </row>
    <row r="153" spans="1:65" s="2" customFormat="1" ht="16.5" customHeight="1">
      <c r="A153" s="34"/>
      <c r="B153" s="35"/>
      <c r="C153" s="200" t="s">
        <v>280</v>
      </c>
      <c r="D153" s="200" t="s">
        <v>152</v>
      </c>
      <c r="E153" s="201" t="s">
        <v>1012</v>
      </c>
      <c r="F153" s="202" t="s">
        <v>1013</v>
      </c>
      <c r="G153" s="203" t="s">
        <v>535</v>
      </c>
      <c r="H153" s="204">
        <v>1</v>
      </c>
      <c r="I153" s="205"/>
      <c r="J153" s="206">
        <f>ROUND(I153*H153,2)</f>
        <v>0</v>
      </c>
      <c r="K153" s="202" t="s">
        <v>955</v>
      </c>
      <c r="L153" s="39"/>
      <c r="M153" s="207" t="s">
        <v>1</v>
      </c>
      <c r="N153" s="208" t="s">
        <v>49</v>
      </c>
      <c r="O153" s="71"/>
      <c r="P153" s="209">
        <f>O153*H153</f>
        <v>0</v>
      </c>
      <c r="Q153" s="209">
        <v>0</v>
      </c>
      <c r="R153" s="209">
        <f>Q153*H153</f>
        <v>0</v>
      </c>
      <c r="S153" s="209">
        <v>0</v>
      </c>
      <c r="T153" s="21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1" t="s">
        <v>107</v>
      </c>
      <c r="AT153" s="211" t="s">
        <v>152</v>
      </c>
      <c r="AU153" s="211" t="s">
        <v>92</v>
      </c>
      <c r="AY153" s="17" t="s">
        <v>151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17" t="s">
        <v>21</v>
      </c>
      <c r="BK153" s="212">
        <f>ROUND(I153*H153,2)</f>
        <v>0</v>
      </c>
      <c r="BL153" s="17" t="s">
        <v>107</v>
      </c>
      <c r="BM153" s="211" t="s">
        <v>719</v>
      </c>
    </row>
    <row r="154" spans="1:65" s="2" customFormat="1" ht="16.5" customHeight="1">
      <c r="A154" s="34"/>
      <c r="B154" s="35"/>
      <c r="C154" s="200" t="s">
        <v>284</v>
      </c>
      <c r="D154" s="200" t="s">
        <v>152</v>
      </c>
      <c r="E154" s="201" t="s">
        <v>1014</v>
      </c>
      <c r="F154" s="202" t="s">
        <v>1015</v>
      </c>
      <c r="G154" s="203" t="s">
        <v>535</v>
      </c>
      <c r="H154" s="204">
        <v>1</v>
      </c>
      <c r="I154" s="205"/>
      <c r="J154" s="206">
        <f>ROUND(I154*H154,2)</f>
        <v>0</v>
      </c>
      <c r="K154" s="202" t="s">
        <v>955</v>
      </c>
      <c r="L154" s="39"/>
      <c r="M154" s="207" t="s">
        <v>1</v>
      </c>
      <c r="N154" s="208" t="s">
        <v>49</v>
      </c>
      <c r="O154" s="71"/>
      <c r="P154" s="209">
        <f>O154*H154</f>
        <v>0</v>
      </c>
      <c r="Q154" s="209">
        <v>0</v>
      </c>
      <c r="R154" s="209">
        <f>Q154*H154</f>
        <v>0</v>
      </c>
      <c r="S154" s="209">
        <v>0</v>
      </c>
      <c r="T154" s="21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1" t="s">
        <v>107</v>
      </c>
      <c r="AT154" s="211" t="s">
        <v>152</v>
      </c>
      <c r="AU154" s="211" t="s">
        <v>92</v>
      </c>
      <c r="AY154" s="17" t="s">
        <v>151</v>
      </c>
      <c r="BE154" s="212">
        <f>IF(N154="základní",J154,0)</f>
        <v>0</v>
      </c>
      <c r="BF154" s="212">
        <f>IF(N154="snížená",J154,0)</f>
        <v>0</v>
      </c>
      <c r="BG154" s="212">
        <f>IF(N154="zákl. přenesená",J154,0)</f>
        <v>0</v>
      </c>
      <c r="BH154" s="212">
        <f>IF(N154="sníž. přenesená",J154,0)</f>
        <v>0</v>
      </c>
      <c r="BI154" s="212">
        <f>IF(N154="nulová",J154,0)</f>
        <v>0</v>
      </c>
      <c r="BJ154" s="17" t="s">
        <v>21</v>
      </c>
      <c r="BK154" s="212">
        <f>ROUND(I154*H154,2)</f>
        <v>0</v>
      </c>
      <c r="BL154" s="17" t="s">
        <v>107</v>
      </c>
      <c r="BM154" s="211" t="s">
        <v>729</v>
      </c>
    </row>
    <row r="155" spans="1:65" s="11" customFormat="1" ht="22.8" customHeight="1">
      <c r="B155" s="186"/>
      <c r="C155" s="187"/>
      <c r="D155" s="188" t="s">
        <v>83</v>
      </c>
      <c r="E155" s="249" t="s">
        <v>1016</v>
      </c>
      <c r="F155" s="249" t="s">
        <v>316</v>
      </c>
      <c r="G155" s="187"/>
      <c r="H155" s="187"/>
      <c r="I155" s="190"/>
      <c r="J155" s="250">
        <f>BK155</f>
        <v>0</v>
      </c>
      <c r="K155" s="187"/>
      <c r="L155" s="192"/>
      <c r="M155" s="193"/>
      <c r="N155" s="194"/>
      <c r="O155" s="194"/>
      <c r="P155" s="195">
        <f>SUM(P156:P181)</f>
        <v>0</v>
      </c>
      <c r="Q155" s="194"/>
      <c r="R155" s="195">
        <f>SUM(R156:R181)</f>
        <v>0</v>
      </c>
      <c r="S155" s="194"/>
      <c r="T155" s="196">
        <f>SUM(T156:T181)</f>
        <v>0</v>
      </c>
      <c r="AR155" s="197" t="s">
        <v>21</v>
      </c>
      <c r="AT155" s="198" t="s">
        <v>83</v>
      </c>
      <c r="AU155" s="198" t="s">
        <v>21</v>
      </c>
      <c r="AY155" s="197" t="s">
        <v>151</v>
      </c>
      <c r="BK155" s="199">
        <f>SUM(BK156:BK181)</f>
        <v>0</v>
      </c>
    </row>
    <row r="156" spans="1:65" s="2" customFormat="1" ht="21.75" customHeight="1">
      <c r="A156" s="34"/>
      <c r="B156" s="35"/>
      <c r="C156" s="200" t="s">
        <v>288</v>
      </c>
      <c r="D156" s="200" t="s">
        <v>152</v>
      </c>
      <c r="E156" s="201" t="s">
        <v>1017</v>
      </c>
      <c r="F156" s="202" t="s">
        <v>1018</v>
      </c>
      <c r="G156" s="203" t="s">
        <v>1019</v>
      </c>
      <c r="H156" s="204">
        <v>0.3</v>
      </c>
      <c r="I156" s="205"/>
      <c r="J156" s="206">
        <f t="shared" ref="J156:J181" si="10">ROUND(I156*H156,2)</f>
        <v>0</v>
      </c>
      <c r="K156" s="202" t="s">
        <v>955</v>
      </c>
      <c r="L156" s="39"/>
      <c r="M156" s="207" t="s">
        <v>1</v>
      </c>
      <c r="N156" s="208" t="s">
        <v>49</v>
      </c>
      <c r="O156" s="71"/>
      <c r="P156" s="209">
        <f t="shared" ref="P156:P181" si="11">O156*H156</f>
        <v>0</v>
      </c>
      <c r="Q156" s="209">
        <v>0</v>
      </c>
      <c r="R156" s="209">
        <f t="shared" ref="R156:R181" si="12">Q156*H156</f>
        <v>0</v>
      </c>
      <c r="S156" s="209">
        <v>0</v>
      </c>
      <c r="T156" s="210">
        <f t="shared" ref="T156:T181" si="13"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1" t="s">
        <v>107</v>
      </c>
      <c r="AT156" s="211" t="s">
        <v>152</v>
      </c>
      <c r="AU156" s="211" t="s">
        <v>92</v>
      </c>
      <c r="AY156" s="17" t="s">
        <v>151</v>
      </c>
      <c r="BE156" s="212">
        <f t="shared" ref="BE156:BE181" si="14">IF(N156="základní",J156,0)</f>
        <v>0</v>
      </c>
      <c r="BF156" s="212">
        <f t="shared" ref="BF156:BF181" si="15">IF(N156="snížená",J156,0)</f>
        <v>0</v>
      </c>
      <c r="BG156" s="212">
        <f t="shared" ref="BG156:BG181" si="16">IF(N156="zákl. přenesená",J156,0)</f>
        <v>0</v>
      </c>
      <c r="BH156" s="212">
        <f t="shared" ref="BH156:BH181" si="17">IF(N156="sníž. přenesená",J156,0)</f>
        <v>0</v>
      </c>
      <c r="BI156" s="212">
        <f t="shared" ref="BI156:BI181" si="18">IF(N156="nulová",J156,0)</f>
        <v>0</v>
      </c>
      <c r="BJ156" s="17" t="s">
        <v>21</v>
      </c>
      <c r="BK156" s="212">
        <f t="shared" ref="BK156:BK181" si="19">ROUND(I156*H156,2)</f>
        <v>0</v>
      </c>
      <c r="BL156" s="17" t="s">
        <v>107</v>
      </c>
      <c r="BM156" s="211" t="s">
        <v>739</v>
      </c>
    </row>
    <row r="157" spans="1:65" s="2" customFormat="1" ht="16.5" customHeight="1">
      <c r="A157" s="34"/>
      <c r="B157" s="35"/>
      <c r="C157" s="200" t="s">
        <v>292</v>
      </c>
      <c r="D157" s="200" t="s">
        <v>152</v>
      </c>
      <c r="E157" s="201" t="s">
        <v>1020</v>
      </c>
      <c r="F157" s="202" t="s">
        <v>1021</v>
      </c>
      <c r="G157" s="203" t="s">
        <v>1019</v>
      </c>
      <c r="H157" s="204">
        <v>0.3</v>
      </c>
      <c r="I157" s="205"/>
      <c r="J157" s="206">
        <f t="shared" si="10"/>
        <v>0</v>
      </c>
      <c r="K157" s="202" t="s">
        <v>955</v>
      </c>
      <c r="L157" s="39"/>
      <c r="M157" s="207" t="s">
        <v>1</v>
      </c>
      <c r="N157" s="208" t="s">
        <v>49</v>
      </c>
      <c r="O157" s="71"/>
      <c r="P157" s="209">
        <f t="shared" si="11"/>
        <v>0</v>
      </c>
      <c r="Q157" s="209">
        <v>0</v>
      </c>
      <c r="R157" s="209">
        <f t="shared" si="12"/>
        <v>0</v>
      </c>
      <c r="S157" s="209">
        <v>0</v>
      </c>
      <c r="T157" s="210">
        <f t="shared" si="13"/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1" t="s">
        <v>107</v>
      </c>
      <c r="AT157" s="211" t="s">
        <v>152</v>
      </c>
      <c r="AU157" s="211" t="s">
        <v>92</v>
      </c>
      <c r="AY157" s="17" t="s">
        <v>151</v>
      </c>
      <c r="BE157" s="212">
        <f t="shared" si="14"/>
        <v>0</v>
      </c>
      <c r="BF157" s="212">
        <f t="shared" si="15"/>
        <v>0</v>
      </c>
      <c r="BG157" s="212">
        <f t="shared" si="16"/>
        <v>0</v>
      </c>
      <c r="BH157" s="212">
        <f t="shared" si="17"/>
        <v>0</v>
      </c>
      <c r="BI157" s="212">
        <f t="shared" si="18"/>
        <v>0</v>
      </c>
      <c r="BJ157" s="17" t="s">
        <v>21</v>
      </c>
      <c r="BK157" s="212">
        <f t="shared" si="19"/>
        <v>0</v>
      </c>
      <c r="BL157" s="17" t="s">
        <v>107</v>
      </c>
      <c r="BM157" s="211" t="s">
        <v>747</v>
      </c>
    </row>
    <row r="158" spans="1:65" s="2" customFormat="1" ht="21.75" customHeight="1">
      <c r="A158" s="34"/>
      <c r="B158" s="35"/>
      <c r="C158" s="200" t="s">
        <v>298</v>
      </c>
      <c r="D158" s="200" t="s">
        <v>152</v>
      </c>
      <c r="E158" s="201" t="s">
        <v>1022</v>
      </c>
      <c r="F158" s="202" t="s">
        <v>1023</v>
      </c>
      <c r="G158" s="203" t="s">
        <v>368</v>
      </c>
      <c r="H158" s="204">
        <v>4.8</v>
      </c>
      <c r="I158" s="205"/>
      <c r="J158" s="206">
        <f t="shared" si="10"/>
        <v>0</v>
      </c>
      <c r="K158" s="202" t="s">
        <v>955</v>
      </c>
      <c r="L158" s="39"/>
      <c r="M158" s="207" t="s">
        <v>1</v>
      </c>
      <c r="N158" s="208" t="s">
        <v>49</v>
      </c>
      <c r="O158" s="71"/>
      <c r="P158" s="209">
        <f t="shared" si="11"/>
        <v>0</v>
      </c>
      <c r="Q158" s="209">
        <v>0</v>
      </c>
      <c r="R158" s="209">
        <f t="shared" si="12"/>
        <v>0</v>
      </c>
      <c r="S158" s="209">
        <v>0</v>
      </c>
      <c r="T158" s="210">
        <f t="shared" si="13"/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1" t="s">
        <v>107</v>
      </c>
      <c r="AT158" s="211" t="s">
        <v>152</v>
      </c>
      <c r="AU158" s="211" t="s">
        <v>92</v>
      </c>
      <c r="AY158" s="17" t="s">
        <v>151</v>
      </c>
      <c r="BE158" s="212">
        <f t="shared" si="14"/>
        <v>0</v>
      </c>
      <c r="BF158" s="212">
        <f t="shared" si="15"/>
        <v>0</v>
      </c>
      <c r="BG158" s="212">
        <f t="shared" si="16"/>
        <v>0</v>
      </c>
      <c r="BH158" s="212">
        <f t="shared" si="17"/>
        <v>0</v>
      </c>
      <c r="BI158" s="212">
        <f t="shared" si="18"/>
        <v>0</v>
      </c>
      <c r="BJ158" s="17" t="s">
        <v>21</v>
      </c>
      <c r="BK158" s="212">
        <f t="shared" si="19"/>
        <v>0</v>
      </c>
      <c r="BL158" s="17" t="s">
        <v>107</v>
      </c>
      <c r="BM158" s="211" t="s">
        <v>757</v>
      </c>
    </row>
    <row r="159" spans="1:65" s="2" customFormat="1" ht="16.5" customHeight="1">
      <c r="A159" s="34"/>
      <c r="B159" s="35"/>
      <c r="C159" s="200" t="s">
        <v>303</v>
      </c>
      <c r="D159" s="200" t="s">
        <v>152</v>
      </c>
      <c r="E159" s="201" t="s">
        <v>1024</v>
      </c>
      <c r="F159" s="202" t="s">
        <v>1025</v>
      </c>
      <c r="G159" s="203" t="s">
        <v>1</v>
      </c>
      <c r="H159" s="204">
        <v>0</v>
      </c>
      <c r="I159" s="205"/>
      <c r="J159" s="206">
        <f t="shared" si="10"/>
        <v>0</v>
      </c>
      <c r="K159" s="202" t="s">
        <v>955</v>
      </c>
      <c r="L159" s="39"/>
      <c r="M159" s="207" t="s">
        <v>1</v>
      </c>
      <c r="N159" s="208" t="s">
        <v>49</v>
      </c>
      <c r="O159" s="71"/>
      <c r="P159" s="209">
        <f t="shared" si="11"/>
        <v>0</v>
      </c>
      <c r="Q159" s="209">
        <v>0</v>
      </c>
      <c r="R159" s="209">
        <f t="shared" si="12"/>
        <v>0</v>
      </c>
      <c r="S159" s="209">
        <v>0</v>
      </c>
      <c r="T159" s="210">
        <f t="shared" si="13"/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1" t="s">
        <v>107</v>
      </c>
      <c r="AT159" s="211" t="s">
        <v>152</v>
      </c>
      <c r="AU159" s="211" t="s">
        <v>92</v>
      </c>
      <c r="AY159" s="17" t="s">
        <v>151</v>
      </c>
      <c r="BE159" s="212">
        <f t="shared" si="14"/>
        <v>0</v>
      </c>
      <c r="BF159" s="212">
        <f t="shared" si="15"/>
        <v>0</v>
      </c>
      <c r="BG159" s="212">
        <f t="shared" si="16"/>
        <v>0</v>
      </c>
      <c r="BH159" s="212">
        <f t="shared" si="17"/>
        <v>0</v>
      </c>
      <c r="BI159" s="212">
        <f t="shared" si="18"/>
        <v>0</v>
      </c>
      <c r="BJ159" s="17" t="s">
        <v>21</v>
      </c>
      <c r="BK159" s="212">
        <f t="shared" si="19"/>
        <v>0</v>
      </c>
      <c r="BL159" s="17" t="s">
        <v>107</v>
      </c>
      <c r="BM159" s="211" t="s">
        <v>767</v>
      </c>
    </row>
    <row r="160" spans="1:65" s="2" customFormat="1" ht="16.5" customHeight="1">
      <c r="A160" s="34"/>
      <c r="B160" s="35"/>
      <c r="C160" s="200" t="s">
        <v>632</v>
      </c>
      <c r="D160" s="200" t="s">
        <v>152</v>
      </c>
      <c r="E160" s="201" t="s">
        <v>1026</v>
      </c>
      <c r="F160" s="202" t="s">
        <v>1027</v>
      </c>
      <c r="G160" s="203" t="s">
        <v>368</v>
      </c>
      <c r="H160" s="204">
        <v>5</v>
      </c>
      <c r="I160" s="205"/>
      <c r="J160" s="206">
        <f t="shared" si="10"/>
        <v>0</v>
      </c>
      <c r="K160" s="202" t="s">
        <v>955</v>
      </c>
      <c r="L160" s="39"/>
      <c r="M160" s="207" t="s">
        <v>1</v>
      </c>
      <c r="N160" s="208" t="s">
        <v>49</v>
      </c>
      <c r="O160" s="71"/>
      <c r="P160" s="209">
        <f t="shared" si="11"/>
        <v>0</v>
      </c>
      <c r="Q160" s="209">
        <v>0</v>
      </c>
      <c r="R160" s="209">
        <f t="shared" si="12"/>
        <v>0</v>
      </c>
      <c r="S160" s="209">
        <v>0</v>
      </c>
      <c r="T160" s="210">
        <f t="shared" si="13"/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1" t="s">
        <v>107</v>
      </c>
      <c r="AT160" s="211" t="s">
        <v>152</v>
      </c>
      <c r="AU160" s="211" t="s">
        <v>92</v>
      </c>
      <c r="AY160" s="17" t="s">
        <v>151</v>
      </c>
      <c r="BE160" s="212">
        <f t="shared" si="14"/>
        <v>0</v>
      </c>
      <c r="BF160" s="212">
        <f t="shared" si="15"/>
        <v>0</v>
      </c>
      <c r="BG160" s="212">
        <f t="shared" si="16"/>
        <v>0</v>
      </c>
      <c r="BH160" s="212">
        <f t="shared" si="17"/>
        <v>0</v>
      </c>
      <c r="BI160" s="212">
        <f t="shared" si="18"/>
        <v>0</v>
      </c>
      <c r="BJ160" s="17" t="s">
        <v>21</v>
      </c>
      <c r="BK160" s="212">
        <f t="shared" si="19"/>
        <v>0</v>
      </c>
      <c r="BL160" s="17" t="s">
        <v>107</v>
      </c>
      <c r="BM160" s="211" t="s">
        <v>775</v>
      </c>
    </row>
    <row r="161" spans="1:65" s="2" customFormat="1" ht="21.75" customHeight="1">
      <c r="A161" s="34"/>
      <c r="B161" s="35"/>
      <c r="C161" s="200" t="s">
        <v>636</v>
      </c>
      <c r="D161" s="200" t="s">
        <v>152</v>
      </c>
      <c r="E161" s="201" t="s">
        <v>1028</v>
      </c>
      <c r="F161" s="202" t="s">
        <v>1029</v>
      </c>
      <c r="G161" s="203" t="s">
        <v>368</v>
      </c>
      <c r="H161" s="204">
        <v>3.2</v>
      </c>
      <c r="I161" s="205"/>
      <c r="J161" s="206">
        <f t="shared" si="10"/>
        <v>0</v>
      </c>
      <c r="K161" s="202" t="s">
        <v>955</v>
      </c>
      <c r="L161" s="39"/>
      <c r="M161" s="207" t="s">
        <v>1</v>
      </c>
      <c r="N161" s="208" t="s">
        <v>49</v>
      </c>
      <c r="O161" s="71"/>
      <c r="P161" s="209">
        <f t="shared" si="11"/>
        <v>0</v>
      </c>
      <c r="Q161" s="209">
        <v>0</v>
      </c>
      <c r="R161" s="209">
        <f t="shared" si="12"/>
        <v>0</v>
      </c>
      <c r="S161" s="209">
        <v>0</v>
      </c>
      <c r="T161" s="210">
        <f t="shared" si="13"/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1" t="s">
        <v>107</v>
      </c>
      <c r="AT161" s="211" t="s">
        <v>152</v>
      </c>
      <c r="AU161" s="211" t="s">
        <v>92</v>
      </c>
      <c r="AY161" s="17" t="s">
        <v>151</v>
      </c>
      <c r="BE161" s="212">
        <f t="shared" si="14"/>
        <v>0</v>
      </c>
      <c r="BF161" s="212">
        <f t="shared" si="15"/>
        <v>0</v>
      </c>
      <c r="BG161" s="212">
        <f t="shared" si="16"/>
        <v>0</v>
      </c>
      <c r="BH161" s="212">
        <f t="shared" si="17"/>
        <v>0</v>
      </c>
      <c r="BI161" s="212">
        <f t="shared" si="18"/>
        <v>0</v>
      </c>
      <c r="BJ161" s="17" t="s">
        <v>21</v>
      </c>
      <c r="BK161" s="212">
        <f t="shared" si="19"/>
        <v>0</v>
      </c>
      <c r="BL161" s="17" t="s">
        <v>107</v>
      </c>
      <c r="BM161" s="211" t="s">
        <v>937</v>
      </c>
    </row>
    <row r="162" spans="1:65" s="2" customFormat="1" ht="44.25" customHeight="1">
      <c r="A162" s="34"/>
      <c r="B162" s="35"/>
      <c r="C162" s="200" t="s">
        <v>640</v>
      </c>
      <c r="D162" s="200" t="s">
        <v>152</v>
      </c>
      <c r="E162" s="201" t="s">
        <v>1030</v>
      </c>
      <c r="F162" s="202" t="s">
        <v>1031</v>
      </c>
      <c r="G162" s="203" t="s">
        <v>954</v>
      </c>
      <c r="H162" s="204">
        <v>8</v>
      </c>
      <c r="I162" s="205"/>
      <c r="J162" s="206">
        <f t="shared" si="10"/>
        <v>0</v>
      </c>
      <c r="K162" s="202" t="s">
        <v>955</v>
      </c>
      <c r="L162" s="39"/>
      <c r="M162" s="207" t="s">
        <v>1</v>
      </c>
      <c r="N162" s="208" t="s">
        <v>49</v>
      </c>
      <c r="O162" s="71"/>
      <c r="P162" s="209">
        <f t="shared" si="11"/>
        <v>0</v>
      </c>
      <c r="Q162" s="209">
        <v>0</v>
      </c>
      <c r="R162" s="209">
        <f t="shared" si="12"/>
        <v>0</v>
      </c>
      <c r="S162" s="209">
        <v>0</v>
      </c>
      <c r="T162" s="210">
        <f t="shared" si="13"/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1" t="s">
        <v>107</v>
      </c>
      <c r="AT162" s="211" t="s">
        <v>152</v>
      </c>
      <c r="AU162" s="211" t="s">
        <v>92</v>
      </c>
      <c r="AY162" s="17" t="s">
        <v>151</v>
      </c>
      <c r="BE162" s="212">
        <f t="shared" si="14"/>
        <v>0</v>
      </c>
      <c r="BF162" s="212">
        <f t="shared" si="15"/>
        <v>0</v>
      </c>
      <c r="BG162" s="212">
        <f t="shared" si="16"/>
        <v>0</v>
      </c>
      <c r="BH162" s="212">
        <f t="shared" si="17"/>
        <v>0</v>
      </c>
      <c r="BI162" s="212">
        <f t="shared" si="18"/>
        <v>0</v>
      </c>
      <c r="BJ162" s="17" t="s">
        <v>21</v>
      </c>
      <c r="BK162" s="212">
        <f t="shared" si="19"/>
        <v>0</v>
      </c>
      <c r="BL162" s="17" t="s">
        <v>107</v>
      </c>
      <c r="BM162" s="211" t="s">
        <v>941</v>
      </c>
    </row>
    <row r="163" spans="1:65" s="2" customFormat="1" ht="33" customHeight="1">
      <c r="A163" s="34"/>
      <c r="B163" s="35"/>
      <c r="C163" s="200" t="s">
        <v>644</v>
      </c>
      <c r="D163" s="200" t="s">
        <v>152</v>
      </c>
      <c r="E163" s="201" t="s">
        <v>1032</v>
      </c>
      <c r="F163" s="202" t="s">
        <v>1033</v>
      </c>
      <c r="G163" s="203" t="s">
        <v>368</v>
      </c>
      <c r="H163" s="204">
        <v>7.4</v>
      </c>
      <c r="I163" s="205"/>
      <c r="J163" s="206">
        <f t="shared" si="10"/>
        <v>0</v>
      </c>
      <c r="K163" s="202" t="s">
        <v>955</v>
      </c>
      <c r="L163" s="39"/>
      <c r="M163" s="207" t="s">
        <v>1</v>
      </c>
      <c r="N163" s="208" t="s">
        <v>49</v>
      </c>
      <c r="O163" s="71"/>
      <c r="P163" s="209">
        <f t="shared" si="11"/>
        <v>0</v>
      </c>
      <c r="Q163" s="209">
        <v>0</v>
      </c>
      <c r="R163" s="209">
        <f t="shared" si="12"/>
        <v>0</v>
      </c>
      <c r="S163" s="209">
        <v>0</v>
      </c>
      <c r="T163" s="210">
        <f t="shared" si="13"/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1" t="s">
        <v>107</v>
      </c>
      <c r="AT163" s="211" t="s">
        <v>152</v>
      </c>
      <c r="AU163" s="211" t="s">
        <v>92</v>
      </c>
      <c r="AY163" s="17" t="s">
        <v>151</v>
      </c>
      <c r="BE163" s="212">
        <f t="shared" si="14"/>
        <v>0</v>
      </c>
      <c r="BF163" s="212">
        <f t="shared" si="15"/>
        <v>0</v>
      </c>
      <c r="BG163" s="212">
        <f t="shared" si="16"/>
        <v>0</v>
      </c>
      <c r="BH163" s="212">
        <f t="shared" si="17"/>
        <v>0</v>
      </c>
      <c r="BI163" s="212">
        <f t="shared" si="18"/>
        <v>0</v>
      </c>
      <c r="BJ163" s="17" t="s">
        <v>21</v>
      </c>
      <c r="BK163" s="212">
        <f t="shared" si="19"/>
        <v>0</v>
      </c>
      <c r="BL163" s="17" t="s">
        <v>107</v>
      </c>
      <c r="BM163" s="211" t="s">
        <v>1034</v>
      </c>
    </row>
    <row r="164" spans="1:65" s="2" customFormat="1" ht="16.5" customHeight="1">
      <c r="A164" s="34"/>
      <c r="B164" s="35"/>
      <c r="C164" s="200" t="s">
        <v>648</v>
      </c>
      <c r="D164" s="200" t="s">
        <v>152</v>
      </c>
      <c r="E164" s="201" t="s">
        <v>1035</v>
      </c>
      <c r="F164" s="202" t="s">
        <v>1036</v>
      </c>
      <c r="G164" s="203" t="s">
        <v>368</v>
      </c>
      <c r="H164" s="204">
        <v>7.4</v>
      </c>
      <c r="I164" s="205"/>
      <c r="J164" s="206">
        <f t="shared" si="10"/>
        <v>0</v>
      </c>
      <c r="K164" s="202" t="s">
        <v>955</v>
      </c>
      <c r="L164" s="39"/>
      <c r="M164" s="207" t="s">
        <v>1</v>
      </c>
      <c r="N164" s="208" t="s">
        <v>49</v>
      </c>
      <c r="O164" s="71"/>
      <c r="P164" s="209">
        <f t="shared" si="11"/>
        <v>0</v>
      </c>
      <c r="Q164" s="209">
        <v>0</v>
      </c>
      <c r="R164" s="209">
        <f t="shared" si="12"/>
        <v>0</v>
      </c>
      <c r="S164" s="209">
        <v>0</v>
      </c>
      <c r="T164" s="210">
        <f t="shared" si="13"/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1" t="s">
        <v>107</v>
      </c>
      <c r="AT164" s="211" t="s">
        <v>152</v>
      </c>
      <c r="AU164" s="211" t="s">
        <v>92</v>
      </c>
      <c r="AY164" s="17" t="s">
        <v>151</v>
      </c>
      <c r="BE164" s="212">
        <f t="shared" si="14"/>
        <v>0</v>
      </c>
      <c r="BF164" s="212">
        <f t="shared" si="15"/>
        <v>0</v>
      </c>
      <c r="BG164" s="212">
        <f t="shared" si="16"/>
        <v>0</v>
      </c>
      <c r="BH164" s="212">
        <f t="shared" si="17"/>
        <v>0</v>
      </c>
      <c r="BI164" s="212">
        <f t="shared" si="18"/>
        <v>0</v>
      </c>
      <c r="BJ164" s="17" t="s">
        <v>21</v>
      </c>
      <c r="BK164" s="212">
        <f t="shared" si="19"/>
        <v>0</v>
      </c>
      <c r="BL164" s="17" t="s">
        <v>107</v>
      </c>
      <c r="BM164" s="211" t="s">
        <v>1037</v>
      </c>
    </row>
    <row r="165" spans="1:65" s="2" customFormat="1" ht="16.5" customHeight="1">
      <c r="A165" s="34"/>
      <c r="B165" s="35"/>
      <c r="C165" s="200" t="s">
        <v>653</v>
      </c>
      <c r="D165" s="200" t="s">
        <v>152</v>
      </c>
      <c r="E165" s="201" t="s">
        <v>1038</v>
      </c>
      <c r="F165" s="202" t="s">
        <v>1039</v>
      </c>
      <c r="G165" s="203" t="s">
        <v>319</v>
      </c>
      <c r="H165" s="204">
        <v>28</v>
      </c>
      <c r="I165" s="205"/>
      <c r="J165" s="206">
        <f t="shared" si="10"/>
        <v>0</v>
      </c>
      <c r="K165" s="202" t="s">
        <v>955</v>
      </c>
      <c r="L165" s="39"/>
      <c r="M165" s="207" t="s">
        <v>1</v>
      </c>
      <c r="N165" s="208" t="s">
        <v>49</v>
      </c>
      <c r="O165" s="71"/>
      <c r="P165" s="209">
        <f t="shared" si="11"/>
        <v>0</v>
      </c>
      <c r="Q165" s="209">
        <v>0</v>
      </c>
      <c r="R165" s="209">
        <f t="shared" si="12"/>
        <v>0</v>
      </c>
      <c r="S165" s="209">
        <v>0</v>
      </c>
      <c r="T165" s="210">
        <f t="shared" si="13"/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1" t="s">
        <v>107</v>
      </c>
      <c r="AT165" s="211" t="s">
        <v>152</v>
      </c>
      <c r="AU165" s="211" t="s">
        <v>92</v>
      </c>
      <c r="AY165" s="17" t="s">
        <v>151</v>
      </c>
      <c r="BE165" s="212">
        <f t="shared" si="14"/>
        <v>0</v>
      </c>
      <c r="BF165" s="212">
        <f t="shared" si="15"/>
        <v>0</v>
      </c>
      <c r="BG165" s="212">
        <f t="shared" si="16"/>
        <v>0</v>
      </c>
      <c r="BH165" s="212">
        <f t="shared" si="17"/>
        <v>0</v>
      </c>
      <c r="BI165" s="212">
        <f t="shared" si="18"/>
        <v>0</v>
      </c>
      <c r="BJ165" s="17" t="s">
        <v>21</v>
      </c>
      <c r="BK165" s="212">
        <f t="shared" si="19"/>
        <v>0</v>
      </c>
      <c r="BL165" s="17" t="s">
        <v>107</v>
      </c>
      <c r="BM165" s="211" t="s">
        <v>1040</v>
      </c>
    </row>
    <row r="166" spans="1:65" s="2" customFormat="1" ht="21.75" customHeight="1">
      <c r="A166" s="34"/>
      <c r="B166" s="35"/>
      <c r="C166" s="200" t="s">
        <v>657</v>
      </c>
      <c r="D166" s="200" t="s">
        <v>152</v>
      </c>
      <c r="E166" s="201" t="s">
        <v>1041</v>
      </c>
      <c r="F166" s="202" t="s">
        <v>1042</v>
      </c>
      <c r="G166" s="203" t="s">
        <v>354</v>
      </c>
      <c r="H166" s="204">
        <v>274</v>
      </c>
      <c r="I166" s="205"/>
      <c r="J166" s="206">
        <f t="shared" si="10"/>
        <v>0</v>
      </c>
      <c r="K166" s="202" t="s">
        <v>955</v>
      </c>
      <c r="L166" s="39"/>
      <c r="M166" s="207" t="s">
        <v>1</v>
      </c>
      <c r="N166" s="208" t="s">
        <v>49</v>
      </c>
      <c r="O166" s="71"/>
      <c r="P166" s="209">
        <f t="shared" si="11"/>
        <v>0</v>
      </c>
      <c r="Q166" s="209">
        <v>0</v>
      </c>
      <c r="R166" s="209">
        <f t="shared" si="12"/>
        <v>0</v>
      </c>
      <c r="S166" s="209">
        <v>0</v>
      </c>
      <c r="T166" s="210">
        <f t="shared" si="13"/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1" t="s">
        <v>107</v>
      </c>
      <c r="AT166" s="211" t="s">
        <v>152</v>
      </c>
      <c r="AU166" s="211" t="s">
        <v>92</v>
      </c>
      <c r="AY166" s="17" t="s">
        <v>151</v>
      </c>
      <c r="BE166" s="212">
        <f t="shared" si="14"/>
        <v>0</v>
      </c>
      <c r="BF166" s="212">
        <f t="shared" si="15"/>
        <v>0</v>
      </c>
      <c r="BG166" s="212">
        <f t="shared" si="16"/>
        <v>0</v>
      </c>
      <c r="BH166" s="212">
        <f t="shared" si="17"/>
        <v>0</v>
      </c>
      <c r="BI166" s="212">
        <f t="shared" si="18"/>
        <v>0</v>
      </c>
      <c r="BJ166" s="17" t="s">
        <v>21</v>
      </c>
      <c r="BK166" s="212">
        <f t="shared" si="19"/>
        <v>0</v>
      </c>
      <c r="BL166" s="17" t="s">
        <v>107</v>
      </c>
      <c r="BM166" s="211" t="s">
        <v>1043</v>
      </c>
    </row>
    <row r="167" spans="1:65" s="2" customFormat="1" ht="21.75" customHeight="1">
      <c r="A167" s="34"/>
      <c r="B167" s="35"/>
      <c r="C167" s="200" t="s">
        <v>661</v>
      </c>
      <c r="D167" s="200" t="s">
        <v>152</v>
      </c>
      <c r="E167" s="201" t="s">
        <v>1044</v>
      </c>
      <c r="F167" s="202" t="s">
        <v>1045</v>
      </c>
      <c r="G167" s="203" t="s">
        <v>354</v>
      </c>
      <c r="H167" s="204">
        <v>16</v>
      </c>
      <c r="I167" s="205"/>
      <c r="J167" s="206">
        <f t="shared" si="10"/>
        <v>0</v>
      </c>
      <c r="K167" s="202" t="s">
        <v>955</v>
      </c>
      <c r="L167" s="39"/>
      <c r="M167" s="207" t="s">
        <v>1</v>
      </c>
      <c r="N167" s="208" t="s">
        <v>49</v>
      </c>
      <c r="O167" s="71"/>
      <c r="P167" s="209">
        <f t="shared" si="11"/>
        <v>0</v>
      </c>
      <c r="Q167" s="209">
        <v>0</v>
      </c>
      <c r="R167" s="209">
        <f t="shared" si="12"/>
        <v>0</v>
      </c>
      <c r="S167" s="209">
        <v>0</v>
      </c>
      <c r="T167" s="210">
        <f t="shared" si="13"/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1" t="s">
        <v>107</v>
      </c>
      <c r="AT167" s="211" t="s">
        <v>152</v>
      </c>
      <c r="AU167" s="211" t="s">
        <v>92</v>
      </c>
      <c r="AY167" s="17" t="s">
        <v>151</v>
      </c>
      <c r="BE167" s="212">
        <f t="shared" si="14"/>
        <v>0</v>
      </c>
      <c r="BF167" s="212">
        <f t="shared" si="15"/>
        <v>0</v>
      </c>
      <c r="BG167" s="212">
        <f t="shared" si="16"/>
        <v>0</v>
      </c>
      <c r="BH167" s="212">
        <f t="shared" si="17"/>
        <v>0</v>
      </c>
      <c r="BI167" s="212">
        <f t="shared" si="18"/>
        <v>0</v>
      </c>
      <c r="BJ167" s="17" t="s">
        <v>21</v>
      </c>
      <c r="BK167" s="212">
        <f t="shared" si="19"/>
        <v>0</v>
      </c>
      <c r="BL167" s="17" t="s">
        <v>107</v>
      </c>
      <c r="BM167" s="211" t="s">
        <v>1046</v>
      </c>
    </row>
    <row r="168" spans="1:65" s="2" customFormat="1" ht="21.75" customHeight="1">
      <c r="A168" s="34"/>
      <c r="B168" s="35"/>
      <c r="C168" s="200" t="s">
        <v>666</v>
      </c>
      <c r="D168" s="200" t="s">
        <v>152</v>
      </c>
      <c r="E168" s="201" t="s">
        <v>1047</v>
      </c>
      <c r="F168" s="202" t="s">
        <v>1048</v>
      </c>
      <c r="G168" s="203" t="s">
        <v>354</v>
      </c>
      <c r="H168" s="204">
        <v>4</v>
      </c>
      <c r="I168" s="205"/>
      <c r="J168" s="206">
        <f t="shared" si="10"/>
        <v>0</v>
      </c>
      <c r="K168" s="202" t="s">
        <v>955</v>
      </c>
      <c r="L168" s="39"/>
      <c r="M168" s="207" t="s">
        <v>1</v>
      </c>
      <c r="N168" s="208" t="s">
        <v>49</v>
      </c>
      <c r="O168" s="71"/>
      <c r="P168" s="209">
        <f t="shared" si="11"/>
        <v>0</v>
      </c>
      <c r="Q168" s="209">
        <v>0</v>
      </c>
      <c r="R168" s="209">
        <f t="shared" si="12"/>
        <v>0</v>
      </c>
      <c r="S168" s="209">
        <v>0</v>
      </c>
      <c r="T168" s="210">
        <f t="shared" si="13"/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1" t="s">
        <v>107</v>
      </c>
      <c r="AT168" s="211" t="s">
        <v>152</v>
      </c>
      <c r="AU168" s="211" t="s">
        <v>92</v>
      </c>
      <c r="AY168" s="17" t="s">
        <v>151</v>
      </c>
      <c r="BE168" s="212">
        <f t="shared" si="14"/>
        <v>0</v>
      </c>
      <c r="BF168" s="212">
        <f t="shared" si="15"/>
        <v>0</v>
      </c>
      <c r="BG168" s="212">
        <f t="shared" si="16"/>
        <v>0</v>
      </c>
      <c r="BH168" s="212">
        <f t="shared" si="17"/>
        <v>0</v>
      </c>
      <c r="BI168" s="212">
        <f t="shared" si="18"/>
        <v>0</v>
      </c>
      <c r="BJ168" s="17" t="s">
        <v>21</v>
      </c>
      <c r="BK168" s="212">
        <f t="shared" si="19"/>
        <v>0</v>
      </c>
      <c r="BL168" s="17" t="s">
        <v>107</v>
      </c>
      <c r="BM168" s="211" t="s">
        <v>1049</v>
      </c>
    </row>
    <row r="169" spans="1:65" s="2" customFormat="1" ht="21.75" customHeight="1">
      <c r="A169" s="34"/>
      <c r="B169" s="35"/>
      <c r="C169" s="200" t="s">
        <v>671</v>
      </c>
      <c r="D169" s="200" t="s">
        <v>152</v>
      </c>
      <c r="E169" s="201" t="s">
        <v>1050</v>
      </c>
      <c r="F169" s="202" t="s">
        <v>1051</v>
      </c>
      <c r="G169" s="203" t="s">
        <v>354</v>
      </c>
      <c r="H169" s="204">
        <v>4</v>
      </c>
      <c r="I169" s="205"/>
      <c r="J169" s="206">
        <f t="shared" si="10"/>
        <v>0</v>
      </c>
      <c r="K169" s="202" t="s">
        <v>955</v>
      </c>
      <c r="L169" s="39"/>
      <c r="M169" s="207" t="s">
        <v>1</v>
      </c>
      <c r="N169" s="208" t="s">
        <v>49</v>
      </c>
      <c r="O169" s="71"/>
      <c r="P169" s="209">
        <f t="shared" si="11"/>
        <v>0</v>
      </c>
      <c r="Q169" s="209">
        <v>0</v>
      </c>
      <c r="R169" s="209">
        <f t="shared" si="12"/>
        <v>0</v>
      </c>
      <c r="S169" s="209">
        <v>0</v>
      </c>
      <c r="T169" s="210">
        <f t="shared" si="13"/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1" t="s">
        <v>107</v>
      </c>
      <c r="AT169" s="211" t="s">
        <v>152</v>
      </c>
      <c r="AU169" s="211" t="s">
        <v>92</v>
      </c>
      <c r="AY169" s="17" t="s">
        <v>151</v>
      </c>
      <c r="BE169" s="212">
        <f t="shared" si="14"/>
        <v>0</v>
      </c>
      <c r="BF169" s="212">
        <f t="shared" si="15"/>
        <v>0</v>
      </c>
      <c r="BG169" s="212">
        <f t="shared" si="16"/>
        <v>0</v>
      </c>
      <c r="BH169" s="212">
        <f t="shared" si="17"/>
        <v>0</v>
      </c>
      <c r="BI169" s="212">
        <f t="shared" si="18"/>
        <v>0</v>
      </c>
      <c r="BJ169" s="17" t="s">
        <v>21</v>
      </c>
      <c r="BK169" s="212">
        <f t="shared" si="19"/>
        <v>0</v>
      </c>
      <c r="BL169" s="17" t="s">
        <v>107</v>
      </c>
      <c r="BM169" s="211" t="s">
        <v>1052</v>
      </c>
    </row>
    <row r="170" spans="1:65" s="2" customFormat="1" ht="21.75" customHeight="1">
      <c r="A170" s="34"/>
      <c r="B170" s="35"/>
      <c r="C170" s="200" t="s">
        <v>677</v>
      </c>
      <c r="D170" s="200" t="s">
        <v>152</v>
      </c>
      <c r="E170" s="201" t="s">
        <v>1053</v>
      </c>
      <c r="F170" s="202" t="s">
        <v>1054</v>
      </c>
      <c r="G170" s="203" t="s">
        <v>354</v>
      </c>
      <c r="H170" s="204">
        <v>274</v>
      </c>
      <c r="I170" s="205"/>
      <c r="J170" s="206">
        <f t="shared" si="10"/>
        <v>0</v>
      </c>
      <c r="K170" s="202" t="s">
        <v>955</v>
      </c>
      <c r="L170" s="39"/>
      <c r="M170" s="207" t="s">
        <v>1</v>
      </c>
      <c r="N170" s="208" t="s">
        <v>49</v>
      </c>
      <c r="O170" s="71"/>
      <c r="P170" s="209">
        <f t="shared" si="11"/>
        <v>0</v>
      </c>
      <c r="Q170" s="209">
        <v>0</v>
      </c>
      <c r="R170" s="209">
        <f t="shared" si="12"/>
        <v>0</v>
      </c>
      <c r="S170" s="209">
        <v>0</v>
      </c>
      <c r="T170" s="210">
        <f t="shared" si="13"/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1" t="s">
        <v>107</v>
      </c>
      <c r="AT170" s="211" t="s">
        <v>152</v>
      </c>
      <c r="AU170" s="211" t="s">
        <v>92</v>
      </c>
      <c r="AY170" s="17" t="s">
        <v>151</v>
      </c>
      <c r="BE170" s="212">
        <f t="shared" si="14"/>
        <v>0</v>
      </c>
      <c r="BF170" s="212">
        <f t="shared" si="15"/>
        <v>0</v>
      </c>
      <c r="BG170" s="212">
        <f t="shared" si="16"/>
        <v>0</v>
      </c>
      <c r="BH170" s="212">
        <f t="shared" si="17"/>
        <v>0</v>
      </c>
      <c r="BI170" s="212">
        <f t="shared" si="18"/>
        <v>0</v>
      </c>
      <c r="BJ170" s="17" t="s">
        <v>21</v>
      </c>
      <c r="BK170" s="212">
        <f t="shared" si="19"/>
        <v>0</v>
      </c>
      <c r="BL170" s="17" t="s">
        <v>107</v>
      </c>
      <c r="BM170" s="211" t="s">
        <v>1055</v>
      </c>
    </row>
    <row r="171" spans="1:65" s="2" customFormat="1" ht="16.5" customHeight="1">
      <c r="A171" s="34"/>
      <c r="B171" s="35"/>
      <c r="C171" s="200" t="s">
        <v>681</v>
      </c>
      <c r="D171" s="200" t="s">
        <v>152</v>
      </c>
      <c r="E171" s="201" t="s">
        <v>1056</v>
      </c>
      <c r="F171" s="202" t="s">
        <v>1057</v>
      </c>
      <c r="G171" s="203" t="s">
        <v>354</v>
      </c>
      <c r="H171" s="204">
        <v>290</v>
      </c>
      <c r="I171" s="205"/>
      <c r="J171" s="206">
        <f t="shared" si="10"/>
        <v>0</v>
      </c>
      <c r="K171" s="202" t="s">
        <v>955</v>
      </c>
      <c r="L171" s="39"/>
      <c r="M171" s="207" t="s">
        <v>1</v>
      </c>
      <c r="N171" s="208" t="s">
        <v>49</v>
      </c>
      <c r="O171" s="71"/>
      <c r="P171" s="209">
        <f t="shared" si="11"/>
        <v>0</v>
      </c>
      <c r="Q171" s="209">
        <v>0</v>
      </c>
      <c r="R171" s="209">
        <f t="shared" si="12"/>
        <v>0</v>
      </c>
      <c r="S171" s="209">
        <v>0</v>
      </c>
      <c r="T171" s="210">
        <f t="shared" si="1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1" t="s">
        <v>107</v>
      </c>
      <c r="AT171" s="211" t="s">
        <v>152</v>
      </c>
      <c r="AU171" s="211" t="s">
        <v>92</v>
      </c>
      <c r="AY171" s="17" t="s">
        <v>151</v>
      </c>
      <c r="BE171" s="212">
        <f t="shared" si="14"/>
        <v>0</v>
      </c>
      <c r="BF171" s="212">
        <f t="shared" si="15"/>
        <v>0</v>
      </c>
      <c r="BG171" s="212">
        <f t="shared" si="16"/>
        <v>0</v>
      </c>
      <c r="BH171" s="212">
        <f t="shared" si="17"/>
        <v>0</v>
      </c>
      <c r="BI171" s="212">
        <f t="shared" si="18"/>
        <v>0</v>
      </c>
      <c r="BJ171" s="17" t="s">
        <v>21</v>
      </c>
      <c r="BK171" s="212">
        <f t="shared" si="19"/>
        <v>0</v>
      </c>
      <c r="BL171" s="17" t="s">
        <v>107</v>
      </c>
      <c r="BM171" s="211" t="s">
        <v>1058</v>
      </c>
    </row>
    <row r="172" spans="1:65" s="2" customFormat="1" ht="16.5" customHeight="1">
      <c r="A172" s="34"/>
      <c r="B172" s="35"/>
      <c r="C172" s="200" t="s">
        <v>685</v>
      </c>
      <c r="D172" s="200" t="s">
        <v>152</v>
      </c>
      <c r="E172" s="201" t="s">
        <v>1059</v>
      </c>
      <c r="F172" s="202" t="s">
        <v>1060</v>
      </c>
      <c r="G172" s="203" t="s">
        <v>354</v>
      </c>
      <c r="H172" s="204">
        <v>32</v>
      </c>
      <c r="I172" s="205"/>
      <c r="J172" s="206">
        <f t="shared" si="10"/>
        <v>0</v>
      </c>
      <c r="K172" s="202" t="s">
        <v>955</v>
      </c>
      <c r="L172" s="39"/>
      <c r="M172" s="207" t="s">
        <v>1</v>
      </c>
      <c r="N172" s="208" t="s">
        <v>49</v>
      </c>
      <c r="O172" s="71"/>
      <c r="P172" s="209">
        <f t="shared" si="11"/>
        <v>0</v>
      </c>
      <c r="Q172" s="209">
        <v>0</v>
      </c>
      <c r="R172" s="209">
        <f t="shared" si="12"/>
        <v>0</v>
      </c>
      <c r="S172" s="209">
        <v>0</v>
      </c>
      <c r="T172" s="210">
        <f t="shared" si="1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1" t="s">
        <v>107</v>
      </c>
      <c r="AT172" s="211" t="s">
        <v>152</v>
      </c>
      <c r="AU172" s="211" t="s">
        <v>92</v>
      </c>
      <c r="AY172" s="17" t="s">
        <v>151</v>
      </c>
      <c r="BE172" s="212">
        <f t="shared" si="14"/>
        <v>0</v>
      </c>
      <c r="BF172" s="212">
        <f t="shared" si="15"/>
        <v>0</v>
      </c>
      <c r="BG172" s="212">
        <f t="shared" si="16"/>
        <v>0</v>
      </c>
      <c r="BH172" s="212">
        <f t="shared" si="17"/>
        <v>0</v>
      </c>
      <c r="BI172" s="212">
        <f t="shared" si="18"/>
        <v>0</v>
      </c>
      <c r="BJ172" s="17" t="s">
        <v>21</v>
      </c>
      <c r="BK172" s="212">
        <f t="shared" si="19"/>
        <v>0</v>
      </c>
      <c r="BL172" s="17" t="s">
        <v>107</v>
      </c>
      <c r="BM172" s="211" t="s">
        <v>1061</v>
      </c>
    </row>
    <row r="173" spans="1:65" s="2" customFormat="1" ht="21.75" customHeight="1">
      <c r="A173" s="34"/>
      <c r="B173" s="35"/>
      <c r="C173" s="200" t="s">
        <v>691</v>
      </c>
      <c r="D173" s="200" t="s">
        <v>152</v>
      </c>
      <c r="E173" s="201" t="s">
        <v>1062</v>
      </c>
      <c r="F173" s="202" t="s">
        <v>1063</v>
      </c>
      <c r="G173" s="203" t="s">
        <v>354</v>
      </c>
      <c r="H173" s="204">
        <v>32</v>
      </c>
      <c r="I173" s="205"/>
      <c r="J173" s="206">
        <f t="shared" si="10"/>
        <v>0</v>
      </c>
      <c r="K173" s="202" t="s">
        <v>955</v>
      </c>
      <c r="L173" s="39"/>
      <c r="M173" s="207" t="s">
        <v>1</v>
      </c>
      <c r="N173" s="208" t="s">
        <v>49</v>
      </c>
      <c r="O173" s="71"/>
      <c r="P173" s="209">
        <f t="shared" si="11"/>
        <v>0</v>
      </c>
      <c r="Q173" s="209">
        <v>0</v>
      </c>
      <c r="R173" s="209">
        <f t="shared" si="12"/>
        <v>0</v>
      </c>
      <c r="S173" s="209">
        <v>0</v>
      </c>
      <c r="T173" s="210">
        <f t="shared" si="1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1" t="s">
        <v>107</v>
      </c>
      <c r="AT173" s="211" t="s">
        <v>152</v>
      </c>
      <c r="AU173" s="211" t="s">
        <v>92</v>
      </c>
      <c r="AY173" s="17" t="s">
        <v>151</v>
      </c>
      <c r="BE173" s="212">
        <f t="shared" si="14"/>
        <v>0</v>
      </c>
      <c r="BF173" s="212">
        <f t="shared" si="15"/>
        <v>0</v>
      </c>
      <c r="BG173" s="212">
        <f t="shared" si="16"/>
        <v>0</v>
      </c>
      <c r="BH173" s="212">
        <f t="shared" si="17"/>
        <v>0</v>
      </c>
      <c r="BI173" s="212">
        <f t="shared" si="18"/>
        <v>0</v>
      </c>
      <c r="BJ173" s="17" t="s">
        <v>21</v>
      </c>
      <c r="BK173" s="212">
        <f t="shared" si="19"/>
        <v>0</v>
      </c>
      <c r="BL173" s="17" t="s">
        <v>107</v>
      </c>
      <c r="BM173" s="211" t="s">
        <v>1064</v>
      </c>
    </row>
    <row r="174" spans="1:65" s="2" customFormat="1" ht="21.75" customHeight="1">
      <c r="A174" s="34"/>
      <c r="B174" s="35"/>
      <c r="C174" s="200" t="s">
        <v>695</v>
      </c>
      <c r="D174" s="200" t="s">
        <v>152</v>
      </c>
      <c r="E174" s="201" t="s">
        <v>1065</v>
      </c>
      <c r="F174" s="202" t="s">
        <v>1066</v>
      </c>
      <c r="G174" s="203" t="s">
        <v>354</v>
      </c>
      <c r="H174" s="204">
        <v>274</v>
      </c>
      <c r="I174" s="205"/>
      <c r="J174" s="206">
        <f t="shared" si="10"/>
        <v>0</v>
      </c>
      <c r="K174" s="202" t="s">
        <v>955</v>
      </c>
      <c r="L174" s="39"/>
      <c r="M174" s="207" t="s">
        <v>1</v>
      </c>
      <c r="N174" s="208" t="s">
        <v>49</v>
      </c>
      <c r="O174" s="71"/>
      <c r="P174" s="209">
        <f t="shared" si="11"/>
        <v>0</v>
      </c>
      <c r="Q174" s="209">
        <v>0</v>
      </c>
      <c r="R174" s="209">
        <f t="shared" si="12"/>
        <v>0</v>
      </c>
      <c r="S174" s="209">
        <v>0</v>
      </c>
      <c r="T174" s="210">
        <f t="shared" si="1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1" t="s">
        <v>107</v>
      </c>
      <c r="AT174" s="211" t="s">
        <v>152</v>
      </c>
      <c r="AU174" s="211" t="s">
        <v>92</v>
      </c>
      <c r="AY174" s="17" t="s">
        <v>151</v>
      </c>
      <c r="BE174" s="212">
        <f t="shared" si="14"/>
        <v>0</v>
      </c>
      <c r="BF174" s="212">
        <f t="shared" si="15"/>
        <v>0</v>
      </c>
      <c r="BG174" s="212">
        <f t="shared" si="16"/>
        <v>0</v>
      </c>
      <c r="BH174" s="212">
        <f t="shared" si="17"/>
        <v>0</v>
      </c>
      <c r="BI174" s="212">
        <f t="shared" si="18"/>
        <v>0</v>
      </c>
      <c r="BJ174" s="17" t="s">
        <v>21</v>
      </c>
      <c r="BK174" s="212">
        <f t="shared" si="19"/>
        <v>0</v>
      </c>
      <c r="BL174" s="17" t="s">
        <v>107</v>
      </c>
      <c r="BM174" s="211" t="s">
        <v>1067</v>
      </c>
    </row>
    <row r="175" spans="1:65" s="2" customFormat="1" ht="21.75" customHeight="1">
      <c r="A175" s="34"/>
      <c r="B175" s="35"/>
      <c r="C175" s="200" t="s">
        <v>699</v>
      </c>
      <c r="D175" s="200" t="s">
        <v>152</v>
      </c>
      <c r="E175" s="201" t="s">
        <v>1068</v>
      </c>
      <c r="F175" s="202" t="s">
        <v>1069</v>
      </c>
      <c r="G175" s="203" t="s">
        <v>354</v>
      </c>
      <c r="H175" s="204">
        <v>22</v>
      </c>
      <c r="I175" s="205"/>
      <c r="J175" s="206">
        <f t="shared" si="10"/>
        <v>0</v>
      </c>
      <c r="K175" s="202" t="s">
        <v>955</v>
      </c>
      <c r="L175" s="39"/>
      <c r="M175" s="207" t="s">
        <v>1</v>
      </c>
      <c r="N175" s="208" t="s">
        <v>49</v>
      </c>
      <c r="O175" s="71"/>
      <c r="P175" s="209">
        <f t="shared" si="11"/>
        <v>0</v>
      </c>
      <c r="Q175" s="209">
        <v>0</v>
      </c>
      <c r="R175" s="209">
        <f t="shared" si="12"/>
        <v>0</v>
      </c>
      <c r="S175" s="209">
        <v>0</v>
      </c>
      <c r="T175" s="210">
        <f t="shared" si="1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1" t="s">
        <v>107</v>
      </c>
      <c r="AT175" s="211" t="s">
        <v>152</v>
      </c>
      <c r="AU175" s="211" t="s">
        <v>92</v>
      </c>
      <c r="AY175" s="17" t="s">
        <v>151</v>
      </c>
      <c r="BE175" s="212">
        <f t="shared" si="14"/>
        <v>0</v>
      </c>
      <c r="BF175" s="212">
        <f t="shared" si="15"/>
        <v>0</v>
      </c>
      <c r="BG175" s="212">
        <f t="shared" si="16"/>
        <v>0</v>
      </c>
      <c r="BH175" s="212">
        <f t="shared" si="17"/>
        <v>0</v>
      </c>
      <c r="BI175" s="212">
        <f t="shared" si="18"/>
        <v>0</v>
      </c>
      <c r="BJ175" s="17" t="s">
        <v>21</v>
      </c>
      <c r="BK175" s="212">
        <f t="shared" si="19"/>
        <v>0</v>
      </c>
      <c r="BL175" s="17" t="s">
        <v>107</v>
      </c>
      <c r="BM175" s="211" t="s">
        <v>1070</v>
      </c>
    </row>
    <row r="176" spans="1:65" s="2" customFormat="1" ht="21.75" customHeight="1">
      <c r="A176" s="34"/>
      <c r="B176" s="35"/>
      <c r="C176" s="200" t="s">
        <v>704</v>
      </c>
      <c r="D176" s="200" t="s">
        <v>152</v>
      </c>
      <c r="E176" s="201" t="s">
        <v>1071</v>
      </c>
      <c r="F176" s="202" t="s">
        <v>1072</v>
      </c>
      <c r="G176" s="203" t="s">
        <v>354</v>
      </c>
      <c r="H176" s="204">
        <v>274</v>
      </c>
      <c r="I176" s="205"/>
      <c r="J176" s="206">
        <f t="shared" si="10"/>
        <v>0</v>
      </c>
      <c r="K176" s="202" t="s">
        <v>955</v>
      </c>
      <c r="L176" s="39"/>
      <c r="M176" s="207" t="s">
        <v>1</v>
      </c>
      <c r="N176" s="208" t="s">
        <v>49</v>
      </c>
      <c r="O176" s="71"/>
      <c r="P176" s="209">
        <f t="shared" si="11"/>
        <v>0</v>
      </c>
      <c r="Q176" s="209">
        <v>0</v>
      </c>
      <c r="R176" s="209">
        <f t="shared" si="12"/>
        <v>0</v>
      </c>
      <c r="S176" s="209">
        <v>0</v>
      </c>
      <c r="T176" s="210">
        <f t="shared" si="1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1" t="s">
        <v>107</v>
      </c>
      <c r="AT176" s="211" t="s">
        <v>152</v>
      </c>
      <c r="AU176" s="211" t="s">
        <v>92</v>
      </c>
      <c r="AY176" s="17" t="s">
        <v>151</v>
      </c>
      <c r="BE176" s="212">
        <f t="shared" si="14"/>
        <v>0</v>
      </c>
      <c r="BF176" s="212">
        <f t="shared" si="15"/>
        <v>0</v>
      </c>
      <c r="BG176" s="212">
        <f t="shared" si="16"/>
        <v>0</v>
      </c>
      <c r="BH176" s="212">
        <f t="shared" si="17"/>
        <v>0</v>
      </c>
      <c r="BI176" s="212">
        <f t="shared" si="18"/>
        <v>0</v>
      </c>
      <c r="BJ176" s="17" t="s">
        <v>21</v>
      </c>
      <c r="BK176" s="212">
        <f t="shared" si="19"/>
        <v>0</v>
      </c>
      <c r="BL176" s="17" t="s">
        <v>107</v>
      </c>
      <c r="BM176" s="211" t="s">
        <v>1073</v>
      </c>
    </row>
    <row r="177" spans="1:65" s="2" customFormat="1" ht="21.75" customHeight="1">
      <c r="A177" s="34"/>
      <c r="B177" s="35"/>
      <c r="C177" s="200" t="s">
        <v>709</v>
      </c>
      <c r="D177" s="200" t="s">
        <v>152</v>
      </c>
      <c r="E177" s="201" t="s">
        <v>1074</v>
      </c>
      <c r="F177" s="202" t="s">
        <v>1075</v>
      </c>
      <c r="G177" s="203" t="s">
        <v>354</v>
      </c>
      <c r="H177" s="204">
        <v>16</v>
      </c>
      <c r="I177" s="205"/>
      <c r="J177" s="206">
        <f t="shared" si="10"/>
        <v>0</v>
      </c>
      <c r="K177" s="202" t="s">
        <v>955</v>
      </c>
      <c r="L177" s="39"/>
      <c r="M177" s="207" t="s">
        <v>1</v>
      </c>
      <c r="N177" s="208" t="s">
        <v>49</v>
      </c>
      <c r="O177" s="71"/>
      <c r="P177" s="209">
        <f t="shared" si="11"/>
        <v>0</v>
      </c>
      <c r="Q177" s="209">
        <v>0</v>
      </c>
      <c r="R177" s="209">
        <f t="shared" si="12"/>
        <v>0</v>
      </c>
      <c r="S177" s="209">
        <v>0</v>
      </c>
      <c r="T177" s="210">
        <f t="shared" si="13"/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1" t="s">
        <v>107</v>
      </c>
      <c r="AT177" s="211" t="s">
        <v>152</v>
      </c>
      <c r="AU177" s="211" t="s">
        <v>92</v>
      </c>
      <c r="AY177" s="17" t="s">
        <v>151</v>
      </c>
      <c r="BE177" s="212">
        <f t="shared" si="14"/>
        <v>0</v>
      </c>
      <c r="BF177" s="212">
        <f t="shared" si="15"/>
        <v>0</v>
      </c>
      <c r="BG177" s="212">
        <f t="shared" si="16"/>
        <v>0</v>
      </c>
      <c r="BH177" s="212">
        <f t="shared" si="17"/>
        <v>0</v>
      </c>
      <c r="BI177" s="212">
        <f t="shared" si="18"/>
        <v>0</v>
      </c>
      <c r="BJ177" s="17" t="s">
        <v>21</v>
      </c>
      <c r="BK177" s="212">
        <f t="shared" si="19"/>
        <v>0</v>
      </c>
      <c r="BL177" s="17" t="s">
        <v>107</v>
      </c>
      <c r="BM177" s="211" t="s">
        <v>1076</v>
      </c>
    </row>
    <row r="178" spans="1:65" s="2" customFormat="1" ht="21.75" customHeight="1">
      <c r="A178" s="34"/>
      <c r="B178" s="35"/>
      <c r="C178" s="200" t="s">
        <v>714</v>
      </c>
      <c r="D178" s="200" t="s">
        <v>152</v>
      </c>
      <c r="E178" s="201" t="s">
        <v>1077</v>
      </c>
      <c r="F178" s="202" t="s">
        <v>1078</v>
      </c>
      <c r="G178" s="203" t="s">
        <v>319</v>
      </c>
      <c r="H178" s="204">
        <v>161</v>
      </c>
      <c r="I178" s="205"/>
      <c r="J178" s="206">
        <f t="shared" si="10"/>
        <v>0</v>
      </c>
      <c r="K178" s="202" t="s">
        <v>955</v>
      </c>
      <c r="L178" s="39"/>
      <c r="M178" s="207" t="s">
        <v>1</v>
      </c>
      <c r="N178" s="208" t="s">
        <v>49</v>
      </c>
      <c r="O178" s="71"/>
      <c r="P178" s="209">
        <f t="shared" si="11"/>
        <v>0</v>
      </c>
      <c r="Q178" s="209">
        <v>0</v>
      </c>
      <c r="R178" s="209">
        <f t="shared" si="12"/>
        <v>0</v>
      </c>
      <c r="S178" s="209">
        <v>0</v>
      </c>
      <c r="T178" s="210">
        <f t="shared" si="13"/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1" t="s">
        <v>107</v>
      </c>
      <c r="AT178" s="211" t="s">
        <v>152</v>
      </c>
      <c r="AU178" s="211" t="s">
        <v>92</v>
      </c>
      <c r="AY178" s="17" t="s">
        <v>151</v>
      </c>
      <c r="BE178" s="212">
        <f t="shared" si="14"/>
        <v>0</v>
      </c>
      <c r="BF178" s="212">
        <f t="shared" si="15"/>
        <v>0</v>
      </c>
      <c r="BG178" s="212">
        <f t="shared" si="16"/>
        <v>0</v>
      </c>
      <c r="BH178" s="212">
        <f t="shared" si="17"/>
        <v>0</v>
      </c>
      <c r="BI178" s="212">
        <f t="shared" si="18"/>
        <v>0</v>
      </c>
      <c r="BJ178" s="17" t="s">
        <v>21</v>
      </c>
      <c r="BK178" s="212">
        <f t="shared" si="19"/>
        <v>0</v>
      </c>
      <c r="BL178" s="17" t="s">
        <v>107</v>
      </c>
      <c r="BM178" s="211" t="s">
        <v>27</v>
      </c>
    </row>
    <row r="179" spans="1:65" s="2" customFormat="1" ht="16.5" customHeight="1">
      <c r="A179" s="34"/>
      <c r="B179" s="35"/>
      <c r="C179" s="200" t="s">
        <v>719</v>
      </c>
      <c r="D179" s="200" t="s">
        <v>152</v>
      </c>
      <c r="E179" s="201" t="s">
        <v>1079</v>
      </c>
      <c r="F179" s="202" t="s">
        <v>1080</v>
      </c>
      <c r="G179" s="203" t="s">
        <v>368</v>
      </c>
      <c r="H179" s="204">
        <v>7.4</v>
      </c>
      <c r="I179" s="205"/>
      <c r="J179" s="206">
        <f t="shared" si="10"/>
        <v>0</v>
      </c>
      <c r="K179" s="202" t="s">
        <v>955</v>
      </c>
      <c r="L179" s="39"/>
      <c r="M179" s="207" t="s">
        <v>1</v>
      </c>
      <c r="N179" s="208" t="s">
        <v>49</v>
      </c>
      <c r="O179" s="71"/>
      <c r="P179" s="209">
        <f t="shared" si="11"/>
        <v>0</v>
      </c>
      <c r="Q179" s="209">
        <v>0</v>
      </c>
      <c r="R179" s="209">
        <f t="shared" si="12"/>
        <v>0</v>
      </c>
      <c r="S179" s="209">
        <v>0</v>
      </c>
      <c r="T179" s="210">
        <f t="shared" si="13"/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1" t="s">
        <v>107</v>
      </c>
      <c r="AT179" s="211" t="s">
        <v>152</v>
      </c>
      <c r="AU179" s="211" t="s">
        <v>92</v>
      </c>
      <c r="AY179" s="17" t="s">
        <v>151</v>
      </c>
      <c r="BE179" s="212">
        <f t="shared" si="14"/>
        <v>0</v>
      </c>
      <c r="BF179" s="212">
        <f t="shared" si="15"/>
        <v>0</v>
      </c>
      <c r="BG179" s="212">
        <f t="shared" si="16"/>
        <v>0</v>
      </c>
      <c r="BH179" s="212">
        <f t="shared" si="17"/>
        <v>0</v>
      </c>
      <c r="BI179" s="212">
        <f t="shared" si="18"/>
        <v>0</v>
      </c>
      <c r="BJ179" s="17" t="s">
        <v>21</v>
      </c>
      <c r="BK179" s="212">
        <f t="shared" si="19"/>
        <v>0</v>
      </c>
      <c r="BL179" s="17" t="s">
        <v>107</v>
      </c>
      <c r="BM179" s="211" t="s">
        <v>1081</v>
      </c>
    </row>
    <row r="180" spans="1:65" s="2" customFormat="1" ht="16.5" customHeight="1">
      <c r="A180" s="34"/>
      <c r="B180" s="35"/>
      <c r="C180" s="200" t="s">
        <v>723</v>
      </c>
      <c r="D180" s="200" t="s">
        <v>152</v>
      </c>
      <c r="E180" s="201" t="s">
        <v>1082</v>
      </c>
      <c r="F180" s="202" t="s">
        <v>1083</v>
      </c>
      <c r="G180" s="203" t="s">
        <v>368</v>
      </c>
      <c r="H180" s="204">
        <v>111</v>
      </c>
      <c r="I180" s="205"/>
      <c r="J180" s="206">
        <f t="shared" si="10"/>
        <v>0</v>
      </c>
      <c r="K180" s="202" t="s">
        <v>955</v>
      </c>
      <c r="L180" s="39"/>
      <c r="M180" s="207" t="s">
        <v>1</v>
      </c>
      <c r="N180" s="208" t="s">
        <v>49</v>
      </c>
      <c r="O180" s="71"/>
      <c r="P180" s="209">
        <f t="shared" si="11"/>
        <v>0</v>
      </c>
      <c r="Q180" s="209">
        <v>0</v>
      </c>
      <c r="R180" s="209">
        <f t="shared" si="12"/>
        <v>0</v>
      </c>
      <c r="S180" s="209">
        <v>0</v>
      </c>
      <c r="T180" s="210">
        <f t="shared" si="13"/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1" t="s">
        <v>107</v>
      </c>
      <c r="AT180" s="211" t="s">
        <v>152</v>
      </c>
      <c r="AU180" s="211" t="s">
        <v>92</v>
      </c>
      <c r="AY180" s="17" t="s">
        <v>151</v>
      </c>
      <c r="BE180" s="212">
        <f t="shared" si="14"/>
        <v>0</v>
      </c>
      <c r="BF180" s="212">
        <f t="shared" si="15"/>
        <v>0</v>
      </c>
      <c r="BG180" s="212">
        <f t="shared" si="16"/>
        <v>0</v>
      </c>
      <c r="BH180" s="212">
        <f t="shared" si="17"/>
        <v>0</v>
      </c>
      <c r="BI180" s="212">
        <f t="shared" si="18"/>
        <v>0</v>
      </c>
      <c r="BJ180" s="17" t="s">
        <v>21</v>
      </c>
      <c r="BK180" s="212">
        <f t="shared" si="19"/>
        <v>0</v>
      </c>
      <c r="BL180" s="17" t="s">
        <v>107</v>
      </c>
      <c r="BM180" s="211" t="s">
        <v>1084</v>
      </c>
    </row>
    <row r="181" spans="1:65" s="2" customFormat="1" ht="33" customHeight="1">
      <c r="A181" s="34"/>
      <c r="B181" s="35"/>
      <c r="C181" s="200" t="s">
        <v>729</v>
      </c>
      <c r="D181" s="200" t="s">
        <v>152</v>
      </c>
      <c r="E181" s="201" t="s">
        <v>1085</v>
      </c>
      <c r="F181" s="202" t="s">
        <v>1086</v>
      </c>
      <c r="G181" s="203" t="s">
        <v>954</v>
      </c>
      <c r="H181" s="204">
        <v>1</v>
      </c>
      <c r="I181" s="205"/>
      <c r="J181" s="206">
        <f t="shared" si="10"/>
        <v>0</v>
      </c>
      <c r="K181" s="202" t="s">
        <v>955</v>
      </c>
      <c r="L181" s="39"/>
      <c r="M181" s="261" t="s">
        <v>1</v>
      </c>
      <c r="N181" s="262" t="s">
        <v>49</v>
      </c>
      <c r="O181" s="241"/>
      <c r="P181" s="263">
        <f t="shared" si="11"/>
        <v>0</v>
      </c>
      <c r="Q181" s="263">
        <v>0</v>
      </c>
      <c r="R181" s="263">
        <f t="shared" si="12"/>
        <v>0</v>
      </c>
      <c r="S181" s="263">
        <v>0</v>
      </c>
      <c r="T181" s="264">
        <f t="shared" si="13"/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1" t="s">
        <v>107</v>
      </c>
      <c r="AT181" s="211" t="s">
        <v>152</v>
      </c>
      <c r="AU181" s="211" t="s">
        <v>92</v>
      </c>
      <c r="AY181" s="17" t="s">
        <v>151</v>
      </c>
      <c r="BE181" s="212">
        <f t="shared" si="14"/>
        <v>0</v>
      </c>
      <c r="BF181" s="212">
        <f t="shared" si="15"/>
        <v>0</v>
      </c>
      <c r="BG181" s="212">
        <f t="shared" si="16"/>
        <v>0</v>
      </c>
      <c r="BH181" s="212">
        <f t="shared" si="17"/>
        <v>0</v>
      </c>
      <c r="BI181" s="212">
        <f t="shared" si="18"/>
        <v>0</v>
      </c>
      <c r="BJ181" s="17" t="s">
        <v>21</v>
      </c>
      <c r="BK181" s="212">
        <f t="shared" si="19"/>
        <v>0</v>
      </c>
      <c r="BL181" s="17" t="s">
        <v>107</v>
      </c>
      <c r="BM181" s="211" t="s">
        <v>1087</v>
      </c>
    </row>
    <row r="182" spans="1:65" s="2" customFormat="1" ht="6.9" customHeight="1">
      <c r="A182" s="34"/>
      <c r="B182" s="54"/>
      <c r="C182" s="55"/>
      <c r="D182" s="55"/>
      <c r="E182" s="55"/>
      <c r="F182" s="55"/>
      <c r="G182" s="55"/>
      <c r="H182" s="55"/>
      <c r="I182" s="158"/>
      <c r="J182" s="55"/>
      <c r="K182" s="55"/>
      <c r="L182" s="39"/>
      <c r="M182" s="34"/>
      <c r="O182" s="34"/>
      <c r="P182" s="34"/>
      <c r="Q182" s="34"/>
      <c r="R182" s="34"/>
      <c r="S182" s="34"/>
      <c r="T182" s="34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</row>
  </sheetData>
  <sheetProtection algorithmName="SHA-512" hashValue="RUz/2RCTdgeXZiH7Ea2X4v2m/LLwC/ero9oVY7yF9EEHSXepBP/UfK3YEvs5mAGiWUH8vEJuKHjLjqXJjPezOg==" saltValue="NHJT6bm56urrKAv4I8dndOKCQYceVoWse7Wg62kQHH4NJtEwwJchgS0vMI8jVdR9eqg/xv2plK8YHVAsc/Bo+w==" spinCount="100000" sheet="1" objects="1" scenarios="1" formatColumns="0" formatRows="0" autoFilter="0"/>
  <autoFilter ref="C120:K181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8"/>
  <sheetViews>
    <sheetView showGridLines="0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115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15"/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AT2" s="17" t="s">
        <v>115</v>
      </c>
    </row>
    <row r="3" spans="1:46" s="1" customFormat="1" ht="6.9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20"/>
      <c r="AT3" s="17" t="s">
        <v>92</v>
      </c>
    </row>
    <row r="4" spans="1:46" s="1" customFormat="1" ht="24.9" customHeight="1">
      <c r="B4" s="20"/>
      <c r="D4" s="119" t="s">
        <v>125</v>
      </c>
      <c r="I4" s="115"/>
      <c r="L4" s="20"/>
      <c r="M4" s="120" t="s">
        <v>10</v>
      </c>
      <c r="AT4" s="17" t="s">
        <v>4</v>
      </c>
    </row>
    <row r="5" spans="1:46" s="1" customFormat="1" ht="6.9" customHeight="1">
      <c r="B5" s="20"/>
      <c r="I5" s="115"/>
      <c r="L5" s="20"/>
    </row>
    <row r="6" spans="1:46" s="1" customFormat="1" ht="12" customHeight="1">
      <c r="B6" s="20"/>
      <c r="D6" s="121" t="s">
        <v>16</v>
      </c>
      <c r="I6" s="115"/>
      <c r="L6" s="20"/>
    </row>
    <row r="7" spans="1:46" s="1" customFormat="1" ht="16.5" customHeight="1">
      <c r="B7" s="20"/>
      <c r="E7" s="323" t="str">
        <f>'Rekapitulace stavby'!K6</f>
        <v>Rekonstrukce ulice Malé Jablunkovské - 1.etapa</v>
      </c>
      <c r="F7" s="324"/>
      <c r="G7" s="324"/>
      <c r="H7" s="324"/>
      <c r="I7" s="115"/>
      <c r="L7" s="20"/>
    </row>
    <row r="8" spans="1:46" s="2" customFormat="1" ht="12" customHeight="1">
      <c r="A8" s="34"/>
      <c r="B8" s="39"/>
      <c r="C8" s="34"/>
      <c r="D8" s="121" t="s">
        <v>126</v>
      </c>
      <c r="E8" s="34"/>
      <c r="F8" s="34"/>
      <c r="G8" s="34"/>
      <c r="H8" s="34"/>
      <c r="I8" s="122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25" t="s">
        <v>1088</v>
      </c>
      <c r="F9" s="326"/>
      <c r="G9" s="326"/>
      <c r="H9" s="326"/>
      <c r="I9" s="122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122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21" t="s">
        <v>19</v>
      </c>
      <c r="E11" s="34"/>
      <c r="F11" s="110" t="s">
        <v>1</v>
      </c>
      <c r="G11" s="34"/>
      <c r="H11" s="34"/>
      <c r="I11" s="123" t="s">
        <v>20</v>
      </c>
      <c r="J11" s="110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21" t="s">
        <v>22</v>
      </c>
      <c r="E12" s="34"/>
      <c r="F12" s="110" t="s">
        <v>23</v>
      </c>
      <c r="G12" s="34"/>
      <c r="H12" s="34"/>
      <c r="I12" s="123" t="s">
        <v>24</v>
      </c>
      <c r="J12" s="124" t="str">
        <f>'Rekapitulace stavby'!AN8</f>
        <v>14. 1. 2020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122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21" t="s">
        <v>28</v>
      </c>
      <c r="E14" s="34"/>
      <c r="F14" s="34"/>
      <c r="G14" s="34"/>
      <c r="H14" s="34"/>
      <c r="I14" s="123" t="s">
        <v>29</v>
      </c>
      <c r="J14" s="110" t="s">
        <v>30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0" t="s">
        <v>31</v>
      </c>
      <c r="F15" s="34"/>
      <c r="G15" s="34"/>
      <c r="H15" s="34"/>
      <c r="I15" s="123" t="s">
        <v>32</v>
      </c>
      <c r="J15" s="110" t="s">
        <v>33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122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21" t="s">
        <v>34</v>
      </c>
      <c r="E17" s="34"/>
      <c r="F17" s="34"/>
      <c r="G17" s="34"/>
      <c r="H17" s="34"/>
      <c r="I17" s="123" t="s">
        <v>29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27" t="str">
        <f>'Rekapitulace stavby'!E14</f>
        <v>Vyplň údaj</v>
      </c>
      <c r="F18" s="328"/>
      <c r="G18" s="328"/>
      <c r="H18" s="328"/>
      <c r="I18" s="123" t="s">
        <v>32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122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21" t="s">
        <v>36</v>
      </c>
      <c r="E20" s="34"/>
      <c r="F20" s="34"/>
      <c r="G20" s="34"/>
      <c r="H20" s="34"/>
      <c r="I20" s="123" t="s">
        <v>29</v>
      </c>
      <c r="J20" s="110" t="s">
        <v>37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0" t="s">
        <v>39</v>
      </c>
      <c r="F21" s="34"/>
      <c r="G21" s="34"/>
      <c r="H21" s="34"/>
      <c r="I21" s="123" t="s">
        <v>32</v>
      </c>
      <c r="J21" s="110" t="s">
        <v>40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122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21" t="s">
        <v>41</v>
      </c>
      <c r="E23" s="34"/>
      <c r="F23" s="34"/>
      <c r="G23" s="34"/>
      <c r="H23" s="34"/>
      <c r="I23" s="123" t="s">
        <v>29</v>
      </c>
      <c r="J23" s="110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0" t="str">
        <f>IF('Rekapitulace stavby'!E20="","",'Rekapitulace stavby'!E20)</f>
        <v xml:space="preserve"> </v>
      </c>
      <c r="F24" s="34"/>
      <c r="G24" s="34"/>
      <c r="H24" s="34"/>
      <c r="I24" s="123" t="s">
        <v>32</v>
      </c>
      <c r="J24" s="110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122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21" t="s">
        <v>43</v>
      </c>
      <c r="E26" s="34"/>
      <c r="F26" s="34"/>
      <c r="G26" s="34"/>
      <c r="H26" s="34"/>
      <c r="I26" s="122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5"/>
      <c r="B27" s="126"/>
      <c r="C27" s="125"/>
      <c r="D27" s="125"/>
      <c r="E27" s="329" t="s">
        <v>1</v>
      </c>
      <c r="F27" s="329"/>
      <c r="G27" s="329"/>
      <c r="H27" s="329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122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29"/>
      <c r="E29" s="129"/>
      <c r="F29" s="129"/>
      <c r="G29" s="129"/>
      <c r="H29" s="129"/>
      <c r="I29" s="130"/>
      <c r="J29" s="129"/>
      <c r="K29" s="129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31" t="s">
        <v>44</v>
      </c>
      <c r="E30" s="34"/>
      <c r="F30" s="34"/>
      <c r="G30" s="34"/>
      <c r="H30" s="34"/>
      <c r="I30" s="122"/>
      <c r="J30" s="132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9"/>
      <c r="E31" s="129"/>
      <c r="F31" s="129"/>
      <c r="G31" s="129"/>
      <c r="H31" s="129"/>
      <c r="I31" s="130"/>
      <c r="J31" s="129"/>
      <c r="K31" s="129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33" t="s">
        <v>46</v>
      </c>
      <c r="G32" s="34"/>
      <c r="H32" s="34"/>
      <c r="I32" s="134" t="s">
        <v>45</v>
      </c>
      <c r="J32" s="133" t="s">
        <v>47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35" t="s">
        <v>48</v>
      </c>
      <c r="E33" s="121" t="s">
        <v>49</v>
      </c>
      <c r="F33" s="136">
        <f>ROUND((SUM(BE119:BE137)),  2)</f>
        <v>0</v>
      </c>
      <c r="G33" s="34"/>
      <c r="H33" s="34"/>
      <c r="I33" s="137">
        <v>0.21</v>
      </c>
      <c r="J33" s="136">
        <f>ROUND(((SUM(BE119:BE137))*I33),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21" t="s">
        <v>50</v>
      </c>
      <c r="F34" s="136">
        <f>ROUND((SUM(BF119:BF137)),  2)</f>
        <v>0</v>
      </c>
      <c r="G34" s="34"/>
      <c r="H34" s="34"/>
      <c r="I34" s="137">
        <v>0.15</v>
      </c>
      <c r="J34" s="136">
        <f>ROUND(((SUM(BF119:BF137))*I34),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21" t="s">
        <v>51</v>
      </c>
      <c r="F35" s="136">
        <f>ROUND((SUM(BG119:BG137)),  2)</f>
        <v>0</v>
      </c>
      <c r="G35" s="34"/>
      <c r="H35" s="34"/>
      <c r="I35" s="137">
        <v>0.21</v>
      </c>
      <c r="J35" s="136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21" t="s">
        <v>52</v>
      </c>
      <c r="F36" s="136">
        <f>ROUND((SUM(BH119:BH137)),  2)</f>
        <v>0</v>
      </c>
      <c r="G36" s="34"/>
      <c r="H36" s="34"/>
      <c r="I36" s="137">
        <v>0.15</v>
      </c>
      <c r="J36" s="136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21" t="s">
        <v>53</v>
      </c>
      <c r="F37" s="136">
        <f>ROUND((SUM(BI119:BI137)),  2)</f>
        <v>0</v>
      </c>
      <c r="G37" s="34"/>
      <c r="H37" s="34"/>
      <c r="I37" s="137">
        <v>0</v>
      </c>
      <c r="J37" s="136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122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8"/>
      <c r="D39" s="139" t="s">
        <v>54</v>
      </c>
      <c r="E39" s="140"/>
      <c r="F39" s="140"/>
      <c r="G39" s="141" t="s">
        <v>55</v>
      </c>
      <c r="H39" s="142" t="s">
        <v>56</v>
      </c>
      <c r="I39" s="143"/>
      <c r="J39" s="144">
        <f>SUM(J30:J37)</f>
        <v>0</v>
      </c>
      <c r="K39" s="145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39"/>
      <c r="C40" s="34"/>
      <c r="D40" s="34"/>
      <c r="E40" s="34"/>
      <c r="F40" s="34"/>
      <c r="G40" s="34"/>
      <c r="H40" s="34"/>
      <c r="I40" s="122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" customHeight="1">
      <c r="B41" s="20"/>
      <c r="I41" s="115"/>
      <c r="L41" s="20"/>
    </row>
    <row r="42" spans="1:31" s="1" customFormat="1" ht="14.4" customHeight="1">
      <c r="B42" s="20"/>
      <c r="I42" s="115"/>
      <c r="L42" s="20"/>
    </row>
    <row r="43" spans="1:31" s="1" customFormat="1" ht="14.4" customHeight="1">
      <c r="B43" s="20"/>
      <c r="I43" s="115"/>
      <c r="L43" s="20"/>
    </row>
    <row r="44" spans="1:31" s="1" customFormat="1" ht="14.4" customHeight="1">
      <c r="B44" s="20"/>
      <c r="I44" s="115"/>
      <c r="L44" s="20"/>
    </row>
    <row r="45" spans="1:31" s="1" customFormat="1" ht="14.4" customHeight="1">
      <c r="B45" s="20"/>
      <c r="I45" s="115"/>
      <c r="L45" s="20"/>
    </row>
    <row r="46" spans="1:31" s="1" customFormat="1" ht="14.4" customHeight="1">
      <c r="B46" s="20"/>
      <c r="I46" s="115"/>
      <c r="L46" s="20"/>
    </row>
    <row r="47" spans="1:31" s="1" customFormat="1" ht="14.4" customHeight="1">
      <c r="B47" s="20"/>
      <c r="I47" s="115"/>
      <c r="L47" s="20"/>
    </row>
    <row r="48" spans="1:31" s="1" customFormat="1" ht="14.4" customHeight="1">
      <c r="B48" s="20"/>
      <c r="I48" s="115"/>
      <c r="L48" s="20"/>
    </row>
    <row r="49" spans="1:31" s="1" customFormat="1" ht="14.4" customHeight="1">
      <c r="B49" s="20"/>
      <c r="I49" s="115"/>
      <c r="L49" s="20"/>
    </row>
    <row r="50" spans="1:31" s="2" customFormat="1" ht="14.4" customHeight="1">
      <c r="B50" s="51"/>
      <c r="D50" s="146" t="s">
        <v>57</v>
      </c>
      <c r="E50" s="147"/>
      <c r="F50" s="147"/>
      <c r="G50" s="146" t="s">
        <v>58</v>
      </c>
      <c r="H50" s="147"/>
      <c r="I50" s="148"/>
      <c r="J50" s="147"/>
      <c r="K50" s="147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3.2">
      <c r="A61" s="34"/>
      <c r="B61" s="39"/>
      <c r="C61" s="34"/>
      <c r="D61" s="149" t="s">
        <v>59</v>
      </c>
      <c r="E61" s="150"/>
      <c r="F61" s="151" t="s">
        <v>60</v>
      </c>
      <c r="G61" s="149" t="s">
        <v>59</v>
      </c>
      <c r="H61" s="150"/>
      <c r="I61" s="152"/>
      <c r="J61" s="153" t="s">
        <v>60</v>
      </c>
      <c r="K61" s="150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3.2">
      <c r="A65" s="34"/>
      <c r="B65" s="39"/>
      <c r="C65" s="34"/>
      <c r="D65" s="146" t="s">
        <v>61</v>
      </c>
      <c r="E65" s="154"/>
      <c r="F65" s="154"/>
      <c r="G65" s="146" t="s">
        <v>62</v>
      </c>
      <c r="H65" s="154"/>
      <c r="I65" s="155"/>
      <c r="J65" s="154"/>
      <c r="K65" s="15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3.2">
      <c r="A76" s="34"/>
      <c r="B76" s="39"/>
      <c r="C76" s="34"/>
      <c r="D76" s="149" t="s">
        <v>59</v>
      </c>
      <c r="E76" s="150"/>
      <c r="F76" s="151" t="s">
        <v>60</v>
      </c>
      <c r="G76" s="149" t="s">
        <v>59</v>
      </c>
      <c r="H76" s="150"/>
      <c r="I76" s="152"/>
      <c r="J76" s="153" t="s">
        <v>60</v>
      </c>
      <c r="K76" s="150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156"/>
      <c r="C77" s="157"/>
      <c r="D77" s="157"/>
      <c r="E77" s="157"/>
      <c r="F77" s="157"/>
      <c r="G77" s="157"/>
      <c r="H77" s="157"/>
      <c r="I77" s="158"/>
      <c r="J77" s="157"/>
      <c r="K77" s="1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" customHeight="1">
      <c r="A81" s="34"/>
      <c r="B81" s="159"/>
      <c r="C81" s="160"/>
      <c r="D81" s="160"/>
      <c r="E81" s="160"/>
      <c r="F81" s="160"/>
      <c r="G81" s="160"/>
      <c r="H81" s="160"/>
      <c r="I81" s="161"/>
      <c r="J81" s="160"/>
      <c r="K81" s="160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" customHeight="1">
      <c r="A82" s="34"/>
      <c r="B82" s="35"/>
      <c r="C82" s="23" t="s">
        <v>128</v>
      </c>
      <c r="D82" s="36"/>
      <c r="E82" s="36"/>
      <c r="F82" s="36"/>
      <c r="G82" s="36"/>
      <c r="H82" s="36"/>
      <c r="I82" s="122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122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22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1" t="str">
        <f>E7</f>
        <v>Rekonstrukce ulice Malé Jablunkovské - 1.etapa</v>
      </c>
      <c r="F85" s="322"/>
      <c r="G85" s="322"/>
      <c r="H85" s="322"/>
      <c r="I85" s="122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126</v>
      </c>
      <c r="D86" s="36"/>
      <c r="E86" s="36"/>
      <c r="F86" s="36"/>
      <c r="G86" s="36"/>
      <c r="H86" s="36"/>
      <c r="I86" s="122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12" t="str">
        <f>E9</f>
        <v>6 - SO 403.1  Ochrana sdělovacích kabelů</v>
      </c>
      <c r="F87" s="320"/>
      <c r="G87" s="320"/>
      <c r="H87" s="320"/>
      <c r="I87" s="122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" customHeight="1">
      <c r="A88" s="34"/>
      <c r="B88" s="35"/>
      <c r="C88" s="36"/>
      <c r="D88" s="36"/>
      <c r="E88" s="36"/>
      <c r="F88" s="36"/>
      <c r="G88" s="36"/>
      <c r="H88" s="36"/>
      <c r="I88" s="122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22</v>
      </c>
      <c r="D89" s="36"/>
      <c r="E89" s="36"/>
      <c r="F89" s="27" t="str">
        <f>F12</f>
        <v>Třinec</v>
      </c>
      <c r="G89" s="36"/>
      <c r="H89" s="36"/>
      <c r="I89" s="123" t="s">
        <v>24</v>
      </c>
      <c r="J89" s="66" t="str">
        <f>IF(J12="","",J12)</f>
        <v>14. 1. 2020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" customHeight="1">
      <c r="A90" s="34"/>
      <c r="B90" s="35"/>
      <c r="C90" s="36"/>
      <c r="D90" s="36"/>
      <c r="E90" s="36"/>
      <c r="F90" s="36"/>
      <c r="G90" s="36"/>
      <c r="H90" s="36"/>
      <c r="I90" s="122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65" customHeight="1">
      <c r="A91" s="34"/>
      <c r="B91" s="35"/>
      <c r="C91" s="29" t="s">
        <v>28</v>
      </c>
      <c r="D91" s="36"/>
      <c r="E91" s="36"/>
      <c r="F91" s="27" t="str">
        <f>E15</f>
        <v>Město Třinec</v>
      </c>
      <c r="G91" s="36"/>
      <c r="H91" s="36"/>
      <c r="I91" s="123" t="s">
        <v>36</v>
      </c>
      <c r="J91" s="32" t="str">
        <f>E21</f>
        <v>UDI MORAVA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15" customHeight="1">
      <c r="A92" s="34"/>
      <c r="B92" s="35"/>
      <c r="C92" s="29" t="s">
        <v>34</v>
      </c>
      <c r="D92" s="36"/>
      <c r="E92" s="36"/>
      <c r="F92" s="27" t="str">
        <f>IF(E18="","",E18)</f>
        <v>Vyplň údaj</v>
      </c>
      <c r="G92" s="36"/>
      <c r="H92" s="36"/>
      <c r="I92" s="123" t="s">
        <v>41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22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62" t="s">
        <v>129</v>
      </c>
      <c r="D94" s="163"/>
      <c r="E94" s="163"/>
      <c r="F94" s="163"/>
      <c r="G94" s="163"/>
      <c r="H94" s="163"/>
      <c r="I94" s="164"/>
      <c r="J94" s="165" t="s">
        <v>130</v>
      </c>
      <c r="K94" s="163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22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8" customHeight="1">
      <c r="A96" s="34"/>
      <c r="B96" s="35"/>
      <c r="C96" s="166" t="s">
        <v>131</v>
      </c>
      <c r="D96" s="36"/>
      <c r="E96" s="36"/>
      <c r="F96" s="36"/>
      <c r="G96" s="36"/>
      <c r="H96" s="36"/>
      <c r="I96" s="122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132</v>
      </c>
    </row>
    <row r="97" spans="1:31" s="9" customFormat="1" ht="24.9" customHeight="1">
      <c r="B97" s="167"/>
      <c r="C97" s="168"/>
      <c r="D97" s="169" t="s">
        <v>943</v>
      </c>
      <c r="E97" s="170"/>
      <c r="F97" s="170"/>
      <c r="G97" s="170"/>
      <c r="H97" s="170"/>
      <c r="I97" s="171"/>
      <c r="J97" s="172">
        <f>J120</f>
        <v>0</v>
      </c>
      <c r="K97" s="168"/>
      <c r="L97" s="173"/>
    </row>
    <row r="98" spans="1:31" s="14" customFormat="1" ht="19.95" customHeight="1">
      <c r="B98" s="243"/>
      <c r="C98" s="104"/>
      <c r="D98" s="244" t="s">
        <v>1089</v>
      </c>
      <c r="E98" s="245"/>
      <c r="F98" s="245"/>
      <c r="G98" s="245"/>
      <c r="H98" s="245"/>
      <c r="I98" s="246"/>
      <c r="J98" s="247">
        <f>J121</f>
        <v>0</v>
      </c>
      <c r="K98" s="104"/>
      <c r="L98" s="248"/>
    </row>
    <row r="99" spans="1:31" s="14" customFormat="1" ht="19.95" customHeight="1">
      <c r="B99" s="243"/>
      <c r="C99" s="104"/>
      <c r="D99" s="244" t="s">
        <v>1090</v>
      </c>
      <c r="E99" s="245"/>
      <c r="F99" s="245"/>
      <c r="G99" s="245"/>
      <c r="H99" s="245"/>
      <c r="I99" s="246"/>
      <c r="J99" s="247">
        <f>J124</f>
        <v>0</v>
      </c>
      <c r="K99" s="104"/>
      <c r="L99" s="248"/>
    </row>
    <row r="100" spans="1:31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122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" customHeight="1">
      <c r="A101" s="34"/>
      <c r="B101" s="54"/>
      <c r="C101" s="55"/>
      <c r="D101" s="55"/>
      <c r="E101" s="55"/>
      <c r="F101" s="55"/>
      <c r="G101" s="55"/>
      <c r="H101" s="55"/>
      <c r="I101" s="158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" customHeight="1">
      <c r="A105" s="34"/>
      <c r="B105" s="56"/>
      <c r="C105" s="57"/>
      <c r="D105" s="57"/>
      <c r="E105" s="57"/>
      <c r="F105" s="57"/>
      <c r="G105" s="57"/>
      <c r="H105" s="57"/>
      <c r="I105" s="161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" customHeight="1">
      <c r="A106" s="34"/>
      <c r="B106" s="35"/>
      <c r="C106" s="23" t="s">
        <v>136</v>
      </c>
      <c r="D106" s="36"/>
      <c r="E106" s="36"/>
      <c r="F106" s="36"/>
      <c r="G106" s="36"/>
      <c r="H106" s="36"/>
      <c r="I106" s="122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" customHeight="1">
      <c r="A107" s="34"/>
      <c r="B107" s="35"/>
      <c r="C107" s="36"/>
      <c r="D107" s="36"/>
      <c r="E107" s="36"/>
      <c r="F107" s="36"/>
      <c r="G107" s="36"/>
      <c r="H107" s="36"/>
      <c r="I107" s="122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122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321" t="str">
        <f>E7</f>
        <v>Rekonstrukce ulice Malé Jablunkovské - 1.etapa</v>
      </c>
      <c r="F109" s="322"/>
      <c r="G109" s="322"/>
      <c r="H109" s="322"/>
      <c r="I109" s="122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126</v>
      </c>
      <c r="D110" s="36"/>
      <c r="E110" s="36"/>
      <c r="F110" s="36"/>
      <c r="G110" s="36"/>
      <c r="H110" s="36"/>
      <c r="I110" s="122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12" t="str">
        <f>E9</f>
        <v>6 - SO 403.1  Ochrana sdělovacích kabelů</v>
      </c>
      <c r="F111" s="320"/>
      <c r="G111" s="320"/>
      <c r="H111" s="320"/>
      <c r="I111" s="122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" customHeight="1">
      <c r="A112" s="34"/>
      <c r="B112" s="35"/>
      <c r="C112" s="36"/>
      <c r="D112" s="36"/>
      <c r="E112" s="36"/>
      <c r="F112" s="36"/>
      <c r="G112" s="36"/>
      <c r="H112" s="36"/>
      <c r="I112" s="122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22</v>
      </c>
      <c r="D113" s="36"/>
      <c r="E113" s="36"/>
      <c r="F113" s="27" t="str">
        <f>F12</f>
        <v>Třinec</v>
      </c>
      <c r="G113" s="36"/>
      <c r="H113" s="36"/>
      <c r="I113" s="123" t="s">
        <v>24</v>
      </c>
      <c r="J113" s="66" t="str">
        <f>IF(J12="","",J12)</f>
        <v>14. 1. 2020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" customHeight="1">
      <c r="A114" s="34"/>
      <c r="B114" s="35"/>
      <c r="C114" s="36"/>
      <c r="D114" s="36"/>
      <c r="E114" s="36"/>
      <c r="F114" s="36"/>
      <c r="G114" s="36"/>
      <c r="H114" s="36"/>
      <c r="I114" s="122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25.65" customHeight="1">
      <c r="A115" s="34"/>
      <c r="B115" s="35"/>
      <c r="C115" s="29" t="s">
        <v>28</v>
      </c>
      <c r="D115" s="36"/>
      <c r="E115" s="36"/>
      <c r="F115" s="27" t="str">
        <f>E15</f>
        <v>Město Třinec</v>
      </c>
      <c r="G115" s="36"/>
      <c r="H115" s="36"/>
      <c r="I115" s="123" t="s">
        <v>36</v>
      </c>
      <c r="J115" s="32" t="str">
        <f>E21</f>
        <v>UDI MORAVA s.r.o.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5.15" customHeight="1">
      <c r="A116" s="34"/>
      <c r="B116" s="35"/>
      <c r="C116" s="29" t="s">
        <v>34</v>
      </c>
      <c r="D116" s="36"/>
      <c r="E116" s="36"/>
      <c r="F116" s="27" t="str">
        <f>IF(E18="","",E18)</f>
        <v>Vyplň údaj</v>
      </c>
      <c r="G116" s="36"/>
      <c r="H116" s="36"/>
      <c r="I116" s="123" t="s">
        <v>41</v>
      </c>
      <c r="J116" s="32" t="str">
        <f>E24</f>
        <v xml:space="preserve"> 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>
      <c r="A117" s="34"/>
      <c r="B117" s="35"/>
      <c r="C117" s="36"/>
      <c r="D117" s="36"/>
      <c r="E117" s="36"/>
      <c r="F117" s="36"/>
      <c r="G117" s="36"/>
      <c r="H117" s="36"/>
      <c r="I117" s="122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0" customFormat="1" ht="29.25" customHeight="1">
      <c r="A118" s="174"/>
      <c r="B118" s="175"/>
      <c r="C118" s="176" t="s">
        <v>137</v>
      </c>
      <c r="D118" s="177" t="s">
        <v>69</v>
      </c>
      <c r="E118" s="177" t="s">
        <v>65</v>
      </c>
      <c r="F118" s="177" t="s">
        <v>66</v>
      </c>
      <c r="G118" s="177" t="s">
        <v>138</v>
      </c>
      <c r="H118" s="177" t="s">
        <v>139</v>
      </c>
      <c r="I118" s="178" t="s">
        <v>140</v>
      </c>
      <c r="J118" s="177" t="s">
        <v>130</v>
      </c>
      <c r="K118" s="179" t="s">
        <v>141</v>
      </c>
      <c r="L118" s="180"/>
      <c r="M118" s="75" t="s">
        <v>1</v>
      </c>
      <c r="N118" s="76" t="s">
        <v>48</v>
      </c>
      <c r="O118" s="76" t="s">
        <v>142</v>
      </c>
      <c r="P118" s="76" t="s">
        <v>143</v>
      </c>
      <c r="Q118" s="76" t="s">
        <v>144</v>
      </c>
      <c r="R118" s="76" t="s">
        <v>145</v>
      </c>
      <c r="S118" s="76" t="s">
        <v>146</v>
      </c>
      <c r="T118" s="77" t="s">
        <v>147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8" customHeight="1">
      <c r="A119" s="34"/>
      <c r="B119" s="35"/>
      <c r="C119" s="82" t="s">
        <v>148</v>
      </c>
      <c r="D119" s="36"/>
      <c r="E119" s="36"/>
      <c r="F119" s="36"/>
      <c r="G119" s="36"/>
      <c r="H119" s="36"/>
      <c r="I119" s="122"/>
      <c r="J119" s="181">
        <f>BK119</f>
        <v>0</v>
      </c>
      <c r="K119" s="36"/>
      <c r="L119" s="39"/>
      <c r="M119" s="78"/>
      <c r="N119" s="182"/>
      <c r="O119" s="79"/>
      <c r="P119" s="183">
        <f>P120</f>
        <v>0</v>
      </c>
      <c r="Q119" s="79"/>
      <c r="R119" s="183">
        <f>R120</f>
        <v>0</v>
      </c>
      <c r="S119" s="79"/>
      <c r="T119" s="184">
        <f>T120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83</v>
      </c>
      <c r="AU119" s="17" t="s">
        <v>132</v>
      </c>
      <c r="BK119" s="185">
        <f>BK120</f>
        <v>0</v>
      </c>
    </row>
    <row r="120" spans="1:65" s="11" customFormat="1" ht="25.95" customHeight="1">
      <c r="B120" s="186"/>
      <c r="C120" s="187"/>
      <c r="D120" s="188" t="s">
        <v>83</v>
      </c>
      <c r="E120" s="189" t="s">
        <v>948</v>
      </c>
      <c r="F120" s="189" t="s">
        <v>949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P121+P124</f>
        <v>0</v>
      </c>
      <c r="Q120" s="194"/>
      <c r="R120" s="195">
        <f>R121+R124</f>
        <v>0</v>
      </c>
      <c r="S120" s="194"/>
      <c r="T120" s="196">
        <f>T121+T124</f>
        <v>0</v>
      </c>
      <c r="AR120" s="197" t="s">
        <v>92</v>
      </c>
      <c r="AT120" s="198" t="s">
        <v>83</v>
      </c>
      <c r="AU120" s="198" t="s">
        <v>84</v>
      </c>
      <c r="AY120" s="197" t="s">
        <v>151</v>
      </c>
      <c r="BK120" s="199">
        <f>BK121+BK124</f>
        <v>0</v>
      </c>
    </row>
    <row r="121" spans="1:65" s="11" customFormat="1" ht="22.8" customHeight="1">
      <c r="B121" s="186"/>
      <c r="C121" s="187"/>
      <c r="D121" s="188" t="s">
        <v>83</v>
      </c>
      <c r="E121" s="249" t="s">
        <v>950</v>
      </c>
      <c r="F121" s="249" t="s">
        <v>957</v>
      </c>
      <c r="G121" s="187"/>
      <c r="H121" s="187"/>
      <c r="I121" s="190"/>
      <c r="J121" s="250">
        <f>BK121</f>
        <v>0</v>
      </c>
      <c r="K121" s="187"/>
      <c r="L121" s="192"/>
      <c r="M121" s="193"/>
      <c r="N121" s="194"/>
      <c r="O121" s="194"/>
      <c r="P121" s="195">
        <f>SUM(P122:P123)</f>
        <v>0</v>
      </c>
      <c r="Q121" s="194"/>
      <c r="R121" s="195">
        <f>SUM(R122:R123)</f>
        <v>0</v>
      </c>
      <c r="S121" s="194"/>
      <c r="T121" s="196">
        <f>SUM(T122:T123)</f>
        <v>0</v>
      </c>
      <c r="AR121" s="197" t="s">
        <v>21</v>
      </c>
      <c r="AT121" s="198" t="s">
        <v>83</v>
      </c>
      <c r="AU121" s="198" t="s">
        <v>21</v>
      </c>
      <c r="AY121" s="197" t="s">
        <v>151</v>
      </c>
      <c r="BK121" s="199">
        <f>SUM(BK122:BK123)</f>
        <v>0</v>
      </c>
    </row>
    <row r="122" spans="1:65" s="2" customFormat="1" ht="16.5" customHeight="1">
      <c r="A122" s="34"/>
      <c r="B122" s="35"/>
      <c r="C122" s="200" t="s">
        <v>21</v>
      </c>
      <c r="D122" s="200" t="s">
        <v>152</v>
      </c>
      <c r="E122" s="201" t="s">
        <v>1091</v>
      </c>
      <c r="F122" s="202" t="s">
        <v>1092</v>
      </c>
      <c r="G122" s="203" t="s">
        <v>954</v>
      </c>
      <c r="H122" s="204">
        <v>2</v>
      </c>
      <c r="I122" s="205"/>
      <c r="J122" s="206">
        <f>ROUND(I122*H122,2)</f>
        <v>0</v>
      </c>
      <c r="K122" s="202" t="s">
        <v>955</v>
      </c>
      <c r="L122" s="39"/>
      <c r="M122" s="207" t="s">
        <v>1</v>
      </c>
      <c r="N122" s="208" t="s">
        <v>49</v>
      </c>
      <c r="O122" s="71"/>
      <c r="P122" s="209">
        <f>O122*H122</f>
        <v>0</v>
      </c>
      <c r="Q122" s="209">
        <v>0</v>
      </c>
      <c r="R122" s="209">
        <f>Q122*H122</f>
        <v>0</v>
      </c>
      <c r="S122" s="209">
        <v>0</v>
      </c>
      <c r="T122" s="210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1" t="s">
        <v>107</v>
      </c>
      <c r="AT122" s="211" t="s">
        <v>152</v>
      </c>
      <c r="AU122" s="211" t="s">
        <v>92</v>
      </c>
      <c r="AY122" s="17" t="s">
        <v>151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17" t="s">
        <v>21</v>
      </c>
      <c r="BK122" s="212">
        <f>ROUND(I122*H122,2)</f>
        <v>0</v>
      </c>
      <c r="BL122" s="17" t="s">
        <v>107</v>
      </c>
      <c r="BM122" s="211" t="s">
        <v>92</v>
      </c>
    </row>
    <row r="123" spans="1:65" s="2" customFormat="1" ht="33" customHeight="1">
      <c r="A123" s="34"/>
      <c r="B123" s="35"/>
      <c r="C123" s="200" t="s">
        <v>92</v>
      </c>
      <c r="D123" s="200" t="s">
        <v>152</v>
      </c>
      <c r="E123" s="201" t="s">
        <v>1093</v>
      </c>
      <c r="F123" s="202" t="s">
        <v>1094</v>
      </c>
      <c r="G123" s="203" t="s">
        <v>354</v>
      </c>
      <c r="H123" s="204">
        <v>6</v>
      </c>
      <c r="I123" s="205"/>
      <c r="J123" s="206">
        <f>ROUND(I123*H123,2)</f>
        <v>0</v>
      </c>
      <c r="K123" s="202" t="s">
        <v>955</v>
      </c>
      <c r="L123" s="39"/>
      <c r="M123" s="207" t="s">
        <v>1</v>
      </c>
      <c r="N123" s="208" t="s">
        <v>49</v>
      </c>
      <c r="O123" s="71"/>
      <c r="P123" s="209">
        <f>O123*H123</f>
        <v>0</v>
      </c>
      <c r="Q123" s="209">
        <v>0</v>
      </c>
      <c r="R123" s="209">
        <f>Q123*H123</f>
        <v>0</v>
      </c>
      <c r="S123" s="209">
        <v>0</v>
      </c>
      <c r="T123" s="21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1" t="s">
        <v>107</v>
      </c>
      <c r="AT123" s="211" t="s">
        <v>152</v>
      </c>
      <c r="AU123" s="211" t="s">
        <v>92</v>
      </c>
      <c r="AY123" s="17" t="s">
        <v>151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7" t="s">
        <v>21</v>
      </c>
      <c r="BK123" s="212">
        <f>ROUND(I123*H123,2)</f>
        <v>0</v>
      </c>
      <c r="BL123" s="17" t="s">
        <v>107</v>
      </c>
      <c r="BM123" s="211" t="s">
        <v>107</v>
      </c>
    </row>
    <row r="124" spans="1:65" s="11" customFormat="1" ht="22.8" customHeight="1">
      <c r="B124" s="186"/>
      <c r="C124" s="187"/>
      <c r="D124" s="188" t="s">
        <v>83</v>
      </c>
      <c r="E124" s="249" t="s">
        <v>956</v>
      </c>
      <c r="F124" s="249" t="s">
        <v>316</v>
      </c>
      <c r="G124" s="187"/>
      <c r="H124" s="187"/>
      <c r="I124" s="190"/>
      <c r="J124" s="250">
        <f>BK124</f>
        <v>0</v>
      </c>
      <c r="K124" s="187"/>
      <c r="L124" s="192"/>
      <c r="M124" s="193"/>
      <c r="N124" s="194"/>
      <c r="O124" s="194"/>
      <c r="P124" s="195">
        <f>SUM(P125:P137)</f>
        <v>0</v>
      </c>
      <c r="Q124" s="194"/>
      <c r="R124" s="195">
        <f>SUM(R125:R137)</f>
        <v>0</v>
      </c>
      <c r="S124" s="194"/>
      <c r="T124" s="196">
        <f>SUM(T125:T137)</f>
        <v>0</v>
      </c>
      <c r="AR124" s="197" t="s">
        <v>21</v>
      </c>
      <c r="AT124" s="198" t="s">
        <v>83</v>
      </c>
      <c r="AU124" s="198" t="s">
        <v>21</v>
      </c>
      <c r="AY124" s="197" t="s">
        <v>151</v>
      </c>
      <c r="BK124" s="199">
        <f>SUM(BK125:BK137)</f>
        <v>0</v>
      </c>
    </row>
    <row r="125" spans="1:65" s="2" customFormat="1" ht="21.75" customHeight="1">
      <c r="A125" s="34"/>
      <c r="B125" s="35"/>
      <c r="C125" s="200" t="s">
        <v>104</v>
      </c>
      <c r="D125" s="200" t="s">
        <v>152</v>
      </c>
      <c r="E125" s="201" t="s">
        <v>1017</v>
      </c>
      <c r="F125" s="202" t="s">
        <v>1018</v>
      </c>
      <c r="G125" s="203" t="s">
        <v>1019</v>
      </c>
      <c r="H125" s="204">
        <v>0.01</v>
      </c>
      <c r="I125" s="205"/>
      <c r="J125" s="206">
        <f t="shared" ref="J125:J137" si="0">ROUND(I125*H125,2)</f>
        <v>0</v>
      </c>
      <c r="K125" s="202" t="s">
        <v>955</v>
      </c>
      <c r="L125" s="39"/>
      <c r="M125" s="207" t="s">
        <v>1</v>
      </c>
      <c r="N125" s="208" t="s">
        <v>49</v>
      </c>
      <c r="O125" s="71"/>
      <c r="P125" s="209">
        <f t="shared" ref="P125:P137" si="1">O125*H125</f>
        <v>0</v>
      </c>
      <c r="Q125" s="209">
        <v>0</v>
      </c>
      <c r="R125" s="209">
        <f t="shared" ref="R125:R137" si="2">Q125*H125</f>
        <v>0</v>
      </c>
      <c r="S125" s="209">
        <v>0</v>
      </c>
      <c r="T125" s="210">
        <f t="shared" ref="T125:T137" si="3"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1" t="s">
        <v>107</v>
      </c>
      <c r="AT125" s="211" t="s">
        <v>152</v>
      </c>
      <c r="AU125" s="211" t="s">
        <v>92</v>
      </c>
      <c r="AY125" s="17" t="s">
        <v>151</v>
      </c>
      <c r="BE125" s="212">
        <f t="shared" ref="BE125:BE137" si="4">IF(N125="základní",J125,0)</f>
        <v>0</v>
      </c>
      <c r="BF125" s="212">
        <f t="shared" ref="BF125:BF137" si="5">IF(N125="snížená",J125,0)</f>
        <v>0</v>
      </c>
      <c r="BG125" s="212">
        <f t="shared" ref="BG125:BG137" si="6">IF(N125="zákl. přenesená",J125,0)</f>
        <v>0</v>
      </c>
      <c r="BH125" s="212">
        <f t="shared" ref="BH125:BH137" si="7">IF(N125="sníž. přenesená",J125,0)</f>
        <v>0</v>
      </c>
      <c r="BI125" s="212">
        <f t="shared" ref="BI125:BI137" si="8">IF(N125="nulová",J125,0)</f>
        <v>0</v>
      </c>
      <c r="BJ125" s="17" t="s">
        <v>21</v>
      </c>
      <c r="BK125" s="212">
        <f t="shared" ref="BK125:BK137" si="9">ROUND(I125*H125,2)</f>
        <v>0</v>
      </c>
      <c r="BL125" s="17" t="s">
        <v>107</v>
      </c>
      <c r="BM125" s="211" t="s">
        <v>113</v>
      </c>
    </row>
    <row r="126" spans="1:65" s="2" customFormat="1" ht="16.5" customHeight="1">
      <c r="A126" s="34"/>
      <c r="B126" s="35"/>
      <c r="C126" s="200" t="s">
        <v>107</v>
      </c>
      <c r="D126" s="200" t="s">
        <v>152</v>
      </c>
      <c r="E126" s="201" t="s">
        <v>1020</v>
      </c>
      <c r="F126" s="202" t="s">
        <v>1095</v>
      </c>
      <c r="G126" s="203" t="s">
        <v>1019</v>
      </c>
      <c r="H126" s="204">
        <v>0.01</v>
      </c>
      <c r="I126" s="205"/>
      <c r="J126" s="206">
        <f t="shared" si="0"/>
        <v>0</v>
      </c>
      <c r="K126" s="202" t="s">
        <v>955</v>
      </c>
      <c r="L126" s="39"/>
      <c r="M126" s="207" t="s">
        <v>1</v>
      </c>
      <c r="N126" s="208" t="s">
        <v>49</v>
      </c>
      <c r="O126" s="71"/>
      <c r="P126" s="209">
        <f t="shared" si="1"/>
        <v>0</v>
      </c>
      <c r="Q126" s="209">
        <v>0</v>
      </c>
      <c r="R126" s="209">
        <f t="shared" si="2"/>
        <v>0</v>
      </c>
      <c r="S126" s="209">
        <v>0</v>
      </c>
      <c r="T126" s="210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1" t="s">
        <v>107</v>
      </c>
      <c r="AT126" s="211" t="s">
        <v>152</v>
      </c>
      <c r="AU126" s="211" t="s">
        <v>92</v>
      </c>
      <c r="AY126" s="17" t="s">
        <v>151</v>
      </c>
      <c r="BE126" s="212">
        <f t="shared" si="4"/>
        <v>0</v>
      </c>
      <c r="BF126" s="212">
        <f t="shared" si="5"/>
        <v>0</v>
      </c>
      <c r="BG126" s="212">
        <f t="shared" si="6"/>
        <v>0</v>
      </c>
      <c r="BH126" s="212">
        <f t="shared" si="7"/>
        <v>0</v>
      </c>
      <c r="BI126" s="212">
        <f t="shared" si="8"/>
        <v>0</v>
      </c>
      <c r="BJ126" s="17" t="s">
        <v>21</v>
      </c>
      <c r="BK126" s="212">
        <f t="shared" si="9"/>
        <v>0</v>
      </c>
      <c r="BL126" s="17" t="s">
        <v>107</v>
      </c>
      <c r="BM126" s="211" t="s">
        <v>119</v>
      </c>
    </row>
    <row r="127" spans="1:65" s="2" customFormat="1" ht="21.75" customHeight="1">
      <c r="A127" s="34"/>
      <c r="B127" s="35"/>
      <c r="C127" s="200" t="s">
        <v>110</v>
      </c>
      <c r="D127" s="200" t="s">
        <v>152</v>
      </c>
      <c r="E127" s="201" t="s">
        <v>1041</v>
      </c>
      <c r="F127" s="202" t="s">
        <v>1096</v>
      </c>
      <c r="G127" s="203" t="s">
        <v>354</v>
      </c>
      <c r="H127" s="204">
        <v>6</v>
      </c>
      <c r="I127" s="205"/>
      <c r="J127" s="206">
        <f t="shared" si="0"/>
        <v>0</v>
      </c>
      <c r="K127" s="202" t="s">
        <v>955</v>
      </c>
      <c r="L127" s="39"/>
      <c r="M127" s="207" t="s">
        <v>1</v>
      </c>
      <c r="N127" s="208" t="s">
        <v>49</v>
      </c>
      <c r="O127" s="71"/>
      <c r="P127" s="209">
        <f t="shared" si="1"/>
        <v>0</v>
      </c>
      <c r="Q127" s="209">
        <v>0</v>
      </c>
      <c r="R127" s="209">
        <f t="shared" si="2"/>
        <v>0</v>
      </c>
      <c r="S127" s="209">
        <v>0</v>
      </c>
      <c r="T127" s="210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1" t="s">
        <v>107</v>
      </c>
      <c r="AT127" s="211" t="s">
        <v>152</v>
      </c>
      <c r="AU127" s="211" t="s">
        <v>92</v>
      </c>
      <c r="AY127" s="17" t="s">
        <v>151</v>
      </c>
      <c r="BE127" s="212">
        <f t="shared" si="4"/>
        <v>0</v>
      </c>
      <c r="BF127" s="212">
        <f t="shared" si="5"/>
        <v>0</v>
      </c>
      <c r="BG127" s="212">
        <f t="shared" si="6"/>
        <v>0</v>
      </c>
      <c r="BH127" s="212">
        <f t="shared" si="7"/>
        <v>0</v>
      </c>
      <c r="BI127" s="212">
        <f t="shared" si="8"/>
        <v>0</v>
      </c>
      <c r="BJ127" s="17" t="s">
        <v>21</v>
      </c>
      <c r="BK127" s="212">
        <f t="shared" si="9"/>
        <v>0</v>
      </c>
      <c r="BL127" s="17" t="s">
        <v>107</v>
      </c>
      <c r="BM127" s="211" t="s">
        <v>26</v>
      </c>
    </row>
    <row r="128" spans="1:65" s="2" customFormat="1" ht="16.5" customHeight="1">
      <c r="A128" s="34"/>
      <c r="B128" s="35"/>
      <c r="C128" s="200" t="s">
        <v>113</v>
      </c>
      <c r="D128" s="200" t="s">
        <v>152</v>
      </c>
      <c r="E128" s="201" t="s">
        <v>1056</v>
      </c>
      <c r="F128" s="202" t="s">
        <v>1097</v>
      </c>
      <c r="G128" s="203" t="s">
        <v>354</v>
      </c>
      <c r="H128" s="204">
        <v>6</v>
      </c>
      <c r="I128" s="205"/>
      <c r="J128" s="206">
        <f t="shared" si="0"/>
        <v>0</v>
      </c>
      <c r="K128" s="202" t="s">
        <v>955</v>
      </c>
      <c r="L128" s="39"/>
      <c r="M128" s="207" t="s">
        <v>1</v>
      </c>
      <c r="N128" s="208" t="s">
        <v>49</v>
      </c>
      <c r="O128" s="71"/>
      <c r="P128" s="209">
        <f t="shared" si="1"/>
        <v>0</v>
      </c>
      <c r="Q128" s="209">
        <v>0</v>
      </c>
      <c r="R128" s="209">
        <f t="shared" si="2"/>
        <v>0</v>
      </c>
      <c r="S128" s="209">
        <v>0</v>
      </c>
      <c r="T128" s="210">
        <f t="shared" si="3"/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1" t="s">
        <v>107</v>
      </c>
      <c r="AT128" s="211" t="s">
        <v>152</v>
      </c>
      <c r="AU128" s="211" t="s">
        <v>92</v>
      </c>
      <c r="AY128" s="17" t="s">
        <v>151</v>
      </c>
      <c r="BE128" s="212">
        <f t="shared" si="4"/>
        <v>0</v>
      </c>
      <c r="BF128" s="212">
        <f t="shared" si="5"/>
        <v>0</v>
      </c>
      <c r="BG128" s="212">
        <f t="shared" si="6"/>
        <v>0</v>
      </c>
      <c r="BH128" s="212">
        <f t="shared" si="7"/>
        <v>0</v>
      </c>
      <c r="BI128" s="212">
        <f t="shared" si="8"/>
        <v>0</v>
      </c>
      <c r="BJ128" s="17" t="s">
        <v>21</v>
      </c>
      <c r="BK128" s="212">
        <f t="shared" si="9"/>
        <v>0</v>
      </c>
      <c r="BL128" s="17" t="s">
        <v>107</v>
      </c>
      <c r="BM128" s="211" t="s">
        <v>210</v>
      </c>
    </row>
    <row r="129" spans="1:65" s="2" customFormat="1" ht="21.75" customHeight="1">
      <c r="A129" s="34"/>
      <c r="B129" s="35"/>
      <c r="C129" s="200" t="s">
        <v>116</v>
      </c>
      <c r="D129" s="200" t="s">
        <v>152</v>
      </c>
      <c r="E129" s="201" t="s">
        <v>1059</v>
      </c>
      <c r="F129" s="202" t="s">
        <v>1098</v>
      </c>
      <c r="G129" s="203" t="s">
        <v>354</v>
      </c>
      <c r="H129" s="204">
        <v>6</v>
      </c>
      <c r="I129" s="205"/>
      <c r="J129" s="206">
        <f t="shared" si="0"/>
        <v>0</v>
      </c>
      <c r="K129" s="202" t="s">
        <v>955</v>
      </c>
      <c r="L129" s="39"/>
      <c r="M129" s="207" t="s">
        <v>1</v>
      </c>
      <c r="N129" s="208" t="s">
        <v>49</v>
      </c>
      <c r="O129" s="71"/>
      <c r="P129" s="209">
        <f t="shared" si="1"/>
        <v>0</v>
      </c>
      <c r="Q129" s="209">
        <v>0</v>
      </c>
      <c r="R129" s="209">
        <f t="shared" si="2"/>
        <v>0</v>
      </c>
      <c r="S129" s="209">
        <v>0</v>
      </c>
      <c r="T129" s="210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1" t="s">
        <v>107</v>
      </c>
      <c r="AT129" s="211" t="s">
        <v>152</v>
      </c>
      <c r="AU129" s="211" t="s">
        <v>92</v>
      </c>
      <c r="AY129" s="17" t="s">
        <v>151</v>
      </c>
      <c r="BE129" s="212">
        <f t="shared" si="4"/>
        <v>0</v>
      </c>
      <c r="BF129" s="212">
        <f t="shared" si="5"/>
        <v>0</v>
      </c>
      <c r="BG129" s="212">
        <f t="shared" si="6"/>
        <v>0</v>
      </c>
      <c r="BH129" s="212">
        <f t="shared" si="7"/>
        <v>0</v>
      </c>
      <c r="BI129" s="212">
        <f t="shared" si="8"/>
        <v>0</v>
      </c>
      <c r="BJ129" s="17" t="s">
        <v>21</v>
      </c>
      <c r="BK129" s="212">
        <f t="shared" si="9"/>
        <v>0</v>
      </c>
      <c r="BL129" s="17" t="s">
        <v>107</v>
      </c>
      <c r="BM129" s="211" t="s">
        <v>222</v>
      </c>
    </row>
    <row r="130" spans="1:65" s="2" customFormat="1" ht="21.75" customHeight="1">
      <c r="A130" s="34"/>
      <c r="B130" s="35"/>
      <c r="C130" s="200" t="s">
        <v>119</v>
      </c>
      <c r="D130" s="200" t="s">
        <v>152</v>
      </c>
      <c r="E130" s="201" t="s">
        <v>1099</v>
      </c>
      <c r="F130" s="202" t="s">
        <v>1100</v>
      </c>
      <c r="G130" s="203" t="s">
        <v>954</v>
      </c>
      <c r="H130" s="204">
        <v>2</v>
      </c>
      <c r="I130" s="205"/>
      <c r="J130" s="206">
        <f t="shared" si="0"/>
        <v>0</v>
      </c>
      <c r="K130" s="202" t="s">
        <v>955</v>
      </c>
      <c r="L130" s="39"/>
      <c r="M130" s="207" t="s">
        <v>1</v>
      </c>
      <c r="N130" s="208" t="s">
        <v>49</v>
      </c>
      <c r="O130" s="71"/>
      <c r="P130" s="209">
        <f t="shared" si="1"/>
        <v>0</v>
      </c>
      <c r="Q130" s="209">
        <v>0</v>
      </c>
      <c r="R130" s="209">
        <f t="shared" si="2"/>
        <v>0</v>
      </c>
      <c r="S130" s="209">
        <v>0</v>
      </c>
      <c r="T130" s="210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1" t="s">
        <v>107</v>
      </c>
      <c r="AT130" s="211" t="s">
        <v>152</v>
      </c>
      <c r="AU130" s="211" t="s">
        <v>92</v>
      </c>
      <c r="AY130" s="17" t="s">
        <v>151</v>
      </c>
      <c r="BE130" s="212">
        <f t="shared" si="4"/>
        <v>0</v>
      </c>
      <c r="BF130" s="212">
        <f t="shared" si="5"/>
        <v>0</v>
      </c>
      <c r="BG130" s="212">
        <f t="shared" si="6"/>
        <v>0</v>
      </c>
      <c r="BH130" s="212">
        <f t="shared" si="7"/>
        <v>0</v>
      </c>
      <c r="BI130" s="212">
        <f t="shared" si="8"/>
        <v>0</v>
      </c>
      <c r="BJ130" s="17" t="s">
        <v>21</v>
      </c>
      <c r="BK130" s="212">
        <f t="shared" si="9"/>
        <v>0</v>
      </c>
      <c r="BL130" s="17" t="s">
        <v>107</v>
      </c>
      <c r="BM130" s="211" t="s">
        <v>232</v>
      </c>
    </row>
    <row r="131" spans="1:65" s="2" customFormat="1" ht="21.75" customHeight="1">
      <c r="A131" s="34"/>
      <c r="B131" s="35"/>
      <c r="C131" s="200" t="s">
        <v>122</v>
      </c>
      <c r="D131" s="200" t="s">
        <v>152</v>
      </c>
      <c r="E131" s="201" t="s">
        <v>1028</v>
      </c>
      <c r="F131" s="202" t="s">
        <v>1101</v>
      </c>
      <c r="G131" s="203" t="s">
        <v>368</v>
      </c>
      <c r="H131" s="204">
        <v>0.5</v>
      </c>
      <c r="I131" s="205"/>
      <c r="J131" s="206">
        <f t="shared" si="0"/>
        <v>0</v>
      </c>
      <c r="K131" s="202" t="s">
        <v>955</v>
      </c>
      <c r="L131" s="39"/>
      <c r="M131" s="207" t="s">
        <v>1</v>
      </c>
      <c r="N131" s="208" t="s">
        <v>49</v>
      </c>
      <c r="O131" s="71"/>
      <c r="P131" s="209">
        <f t="shared" si="1"/>
        <v>0</v>
      </c>
      <c r="Q131" s="209">
        <v>0</v>
      </c>
      <c r="R131" s="209">
        <f t="shared" si="2"/>
        <v>0</v>
      </c>
      <c r="S131" s="209">
        <v>0</v>
      </c>
      <c r="T131" s="210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1" t="s">
        <v>107</v>
      </c>
      <c r="AT131" s="211" t="s">
        <v>152</v>
      </c>
      <c r="AU131" s="211" t="s">
        <v>92</v>
      </c>
      <c r="AY131" s="17" t="s">
        <v>151</v>
      </c>
      <c r="BE131" s="212">
        <f t="shared" si="4"/>
        <v>0</v>
      </c>
      <c r="BF131" s="212">
        <f t="shared" si="5"/>
        <v>0</v>
      </c>
      <c r="BG131" s="212">
        <f t="shared" si="6"/>
        <v>0</v>
      </c>
      <c r="BH131" s="212">
        <f t="shared" si="7"/>
        <v>0</v>
      </c>
      <c r="BI131" s="212">
        <f t="shared" si="8"/>
        <v>0</v>
      </c>
      <c r="BJ131" s="17" t="s">
        <v>21</v>
      </c>
      <c r="BK131" s="212">
        <f t="shared" si="9"/>
        <v>0</v>
      </c>
      <c r="BL131" s="17" t="s">
        <v>107</v>
      </c>
      <c r="BM131" s="211" t="s">
        <v>241</v>
      </c>
    </row>
    <row r="132" spans="1:65" s="2" customFormat="1" ht="21.75" customHeight="1">
      <c r="A132" s="34"/>
      <c r="B132" s="35"/>
      <c r="C132" s="200" t="s">
        <v>26</v>
      </c>
      <c r="D132" s="200" t="s">
        <v>152</v>
      </c>
      <c r="E132" s="201" t="s">
        <v>1071</v>
      </c>
      <c r="F132" s="202" t="s">
        <v>1102</v>
      </c>
      <c r="G132" s="203" t="s">
        <v>354</v>
      </c>
      <c r="H132" s="204">
        <v>6</v>
      </c>
      <c r="I132" s="205"/>
      <c r="J132" s="206">
        <f t="shared" si="0"/>
        <v>0</v>
      </c>
      <c r="K132" s="202" t="s">
        <v>955</v>
      </c>
      <c r="L132" s="39"/>
      <c r="M132" s="207" t="s">
        <v>1</v>
      </c>
      <c r="N132" s="208" t="s">
        <v>49</v>
      </c>
      <c r="O132" s="71"/>
      <c r="P132" s="209">
        <f t="shared" si="1"/>
        <v>0</v>
      </c>
      <c r="Q132" s="209">
        <v>0</v>
      </c>
      <c r="R132" s="209">
        <f t="shared" si="2"/>
        <v>0</v>
      </c>
      <c r="S132" s="209">
        <v>0</v>
      </c>
      <c r="T132" s="210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1" t="s">
        <v>107</v>
      </c>
      <c r="AT132" s="211" t="s">
        <v>152</v>
      </c>
      <c r="AU132" s="211" t="s">
        <v>92</v>
      </c>
      <c r="AY132" s="17" t="s">
        <v>151</v>
      </c>
      <c r="BE132" s="212">
        <f t="shared" si="4"/>
        <v>0</v>
      </c>
      <c r="BF132" s="212">
        <f t="shared" si="5"/>
        <v>0</v>
      </c>
      <c r="BG132" s="212">
        <f t="shared" si="6"/>
        <v>0</v>
      </c>
      <c r="BH132" s="212">
        <f t="shared" si="7"/>
        <v>0</v>
      </c>
      <c r="BI132" s="212">
        <f t="shared" si="8"/>
        <v>0</v>
      </c>
      <c r="BJ132" s="17" t="s">
        <v>21</v>
      </c>
      <c r="BK132" s="212">
        <f t="shared" si="9"/>
        <v>0</v>
      </c>
      <c r="BL132" s="17" t="s">
        <v>107</v>
      </c>
      <c r="BM132" s="211" t="s">
        <v>250</v>
      </c>
    </row>
    <row r="133" spans="1:65" s="2" customFormat="1" ht="21.75" customHeight="1">
      <c r="A133" s="34"/>
      <c r="B133" s="35"/>
      <c r="C133" s="200" t="s">
        <v>200</v>
      </c>
      <c r="D133" s="200" t="s">
        <v>152</v>
      </c>
      <c r="E133" s="201" t="s">
        <v>1077</v>
      </c>
      <c r="F133" s="202" t="s">
        <v>1103</v>
      </c>
      <c r="G133" s="203" t="s">
        <v>319</v>
      </c>
      <c r="H133" s="204">
        <v>3</v>
      </c>
      <c r="I133" s="205"/>
      <c r="J133" s="206">
        <f t="shared" si="0"/>
        <v>0</v>
      </c>
      <c r="K133" s="202" t="s">
        <v>955</v>
      </c>
      <c r="L133" s="39"/>
      <c r="M133" s="207" t="s">
        <v>1</v>
      </c>
      <c r="N133" s="208" t="s">
        <v>49</v>
      </c>
      <c r="O133" s="71"/>
      <c r="P133" s="209">
        <f t="shared" si="1"/>
        <v>0</v>
      </c>
      <c r="Q133" s="209">
        <v>0</v>
      </c>
      <c r="R133" s="209">
        <f t="shared" si="2"/>
        <v>0</v>
      </c>
      <c r="S133" s="209">
        <v>0</v>
      </c>
      <c r="T133" s="210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1" t="s">
        <v>107</v>
      </c>
      <c r="AT133" s="211" t="s">
        <v>152</v>
      </c>
      <c r="AU133" s="211" t="s">
        <v>92</v>
      </c>
      <c r="AY133" s="17" t="s">
        <v>151</v>
      </c>
      <c r="BE133" s="212">
        <f t="shared" si="4"/>
        <v>0</v>
      </c>
      <c r="BF133" s="212">
        <f t="shared" si="5"/>
        <v>0</v>
      </c>
      <c r="BG133" s="212">
        <f t="shared" si="6"/>
        <v>0</v>
      </c>
      <c r="BH133" s="212">
        <f t="shared" si="7"/>
        <v>0</v>
      </c>
      <c r="BI133" s="212">
        <f t="shared" si="8"/>
        <v>0</v>
      </c>
      <c r="BJ133" s="17" t="s">
        <v>21</v>
      </c>
      <c r="BK133" s="212">
        <f t="shared" si="9"/>
        <v>0</v>
      </c>
      <c r="BL133" s="17" t="s">
        <v>107</v>
      </c>
      <c r="BM133" s="211" t="s">
        <v>258</v>
      </c>
    </row>
    <row r="134" spans="1:65" s="2" customFormat="1" ht="16.5" customHeight="1">
      <c r="A134" s="34"/>
      <c r="B134" s="35"/>
      <c r="C134" s="200" t="s">
        <v>210</v>
      </c>
      <c r="D134" s="200" t="s">
        <v>152</v>
      </c>
      <c r="E134" s="201" t="s">
        <v>1035</v>
      </c>
      <c r="F134" s="202" t="s">
        <v>1104</v>
      </c>
      <c r="G134" s="203" t="s">
        <v>368</v>
      </c>
      <c r="H134" s="204">
        <v>0.5</v>
      </c>
      <c r="I134" s="205"/>
      <c r="J134" s="206">
        <f t="shared" si="0"/>
        <v>0</v>
      </c>
      <c r="K134" s="202" t="s">
        <v>955</v>
      </c>
      <c r="L134" s="39"/>
      <c r="M134" s="207" t="s">
        <v>1</v>
      </c>
      <c r="N134" s="208" t="s">
        <v>49</v>
      </c>
      <c r="O134" s="71"/>
      <c r="P134" s="209">
        <f t="shared" si="1"/>
        <v>0</v>
      </c>
      <c r="Q134" s="209">
        <v>0</v>
      </c>
      <c r="R134" s="209">
        <f t="shared" si="2"/>
        <v>0</v>
      </c>
      <c r="S134" s="209">
        <v>0</v>
      </c>
      <c r="T134" s="210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1" t="s">
        <v>107</v>
      </c>
      <c r="AT134" s="211" t="s">
        <v>152</v>
      </c>
      <c r="AU134" s="211" t="s">
        <v>92</v>
      </c>
      <c r="AY134" s="17" t="s">
        <v>151</v>
      </c>
      <c r="BE134" s="212">
        <f t="shared" si="4"/>
        <v>0</v>
      </c>
      <c r="BF134" s="212">
        <f t="shared" si="5"/>
        <v>0</v>
      </c>
      <c r="BG134" s="212">
        <f t="shared" si="6"/>
        <v>0</v>
      </c>
      <c r="BH134" s="212">
        <f t="shared" si="7"/>
        <v>0</v>
      </c>
      <c r="BI134" s="212">
        <f t="shared" si="8"/>
        <v>0</v>
      </c>
      <c r="BJ134" s="17" t="s">
        <v>21</v>
      </c>
      <c r="BK134" s="212">
        <f t="shared" si="9"/>
        <v>0</v>
      </c>
      <c r="BL134" s="17" t="s">
        <v>107</v>
      </c>
      <c r="BM134" s="211" t="s">
        <v>267</v>
      </c>
    </row>
    <row r="135" spans="1:65" s="2" customFormat="1" ht="16.5" customHeight="1">
      <c r="A135" s="34"/>
      <c r="B135" s="35"/>
      <c r="C135" s="200" t="s">
        <v>217</v>
      </c>
      <c r="D135" s="200" t="s">
        <v>152</v>
      </c>
      <c r="E135" s="201" t="s">
        <v>1079</v>
      </c>
      <c r="F135" s="202" t="s">
        <v>1105</v>
      </c>
      <c r="G135" s="203" t="s">
        <v>368</v>
      </c>
      <c r="H135" s="204">
        <v>0.5</v>
      </c>
      <c r="I135" s="205"/>
      <c r="J135" s="206">
        <f t="shared" si="0"/>
        <v>0</v>
      </c>
      <c r="K135" s="202" t="s">
        <v>955</v>
      </c>
      <c r="L135" s="39"/>
      <c r="M135" s="207" t="s">
        <v>1</v>
      </c>
      <c r="N135" s="208" t="s">
        <v>49</v>
      </c>
      <c r="O135" s="71"/>
      <c r="P135" s="209">
        <f t="shared" si="1"/>
        <v>0</v>
      </c>
      <c r="Q135" s="209">
        <v>0</v>
      </c>
      <c r="R135" s="209">
        <f t="shared" si="2"/>
        <v>0</v>
      </c>
      <c r="S135" s="209">
        <v>0</v>
      </c>
      <c r="T135" s="210">
        <f t="shared" si="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1" t="s">
        <v>107</v>
      </c>
      <c r="AT135" s="211" t="s">
        <v>152</v>
      </c>
      <c r="AU135" s="211" t="s">
        <v>92</v>
      </c>
      <c r="AY135" s="17" t="s">
        <v>151</v>
      </c>
      <c r="BE135" s="212">
        <f t="shared" si="4"/>
        <v>0</v>
      </c>
      <c r="BF135" s="212">
        <f t="shared" si="5"/>
        <v>0</v>
      </c>
      <c r="BG135" s="212">
        <f t="shared" si="6"/>
        <v>0</v>
      </c>
      <c r="BH135" s="212">
        <f t="shared" si="7"/>
        <v>0</v>
      </c>
      <c r="BI135" s="212">
        <f t="shared" si="8"/>
        <v>0</v>
      </c>
      <c r="BJ135" s="17" t="s">
        <v>21</v>
      </c>
      <c r="BK135" s="212">
        <f t="shared" si="9"/>
        <v>0</v>
      </c>
      <c r="BL135" s="17" t="s">
        <v>107</v>
      </c>
      <c r="BM135" s="211" t="s">
        <v>276</v>
      </c>
    </row>
    <row r="136" spans="1:65" s="2" customFormat="1" ht="16.5" customHeight="1">
      <c r="A136" s="34"/>
      <c r="B136" s="35"/>
      <c r="C136" s="200" t="s">
        <v>222</v>
      </c>
      <c r="D136" s="200" t="s">
        <v>152</v>
      </c>
      <c r="E136" s="201" t="s">
        <v>1082</v>
      </c>
      <c r="F136" s="202" t="s">
        <v>1106</v>
      </c>
      <c r="G136" s="203" t="s">
        <v>368</v>
      </c>
      <c r="H136" s="204">
        <v>5</v>
      </c>
      <c r="I136" s="205"/>
      <c r="J136" s="206">
        <f t="shared" si="0"/>
        <v>0</v>
      </c>
      <c r="K136" s="202" t="s">
        <v>955</v>
      </c>
      <c r="L136" s="39"/>
      <c r="M136" s="207" t="s">
        <v>1</v>
      </c>
      <c r="N136" s="208" t="s">
        <v>49</v>
      </c>
      <c r="O136" s="71"/>
      <c r="P136" s="209">
        <f t="shared" si="1"/>
        <v>0</v>
      </c>
      <c r="Q136" s="209">
        <v>0</v>
      </c>
      <c r="R136" s="209">
        <f t="shared" si="2"/>
        <v>0</v>
      </c>
      <c r="S136" s="209">
        <v>0</v>
      </c>
      <c r="T136" s="210">
        <f t="shared" si="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1" t="s">
        <v>107</v>
      </c>
      <c r="AT136" s="211" t="s">
        <v>152</v>
      </c>
      <c r="AU136" s="211" t="s">
        <v>92</v>
      </c>
      <c r="AY136" s="17" t="s">
        <v>151</v>
      </c>
      <c r="BE136" s="212">
        <f t="shared" si="4"/>
        <v>0</v>
      </c>
      <c r="BF136" s="212">
        <f t="shared" si="5"/>
        <v>0</v>
      </c>
      <c r="BG136" s="212">
        <f t="shared" si="6"/>
        <v>0</v>
      </c>
      <c r="BH136" s="212">
        <f t="shared" si="7"/>
        <v>0</v>
      </c>
      <c r="BI136" s="212">
        <f t="shared" si="8"/>
        <v>0</v>
      </c>
      <c r="BJ136" s="17" t="s">
        <v>21</v>
      </c>
      <c r="BK136" s="212">
        <f t="shared" si="9"/>
        <v>0</v>
      </c>
      <c r="BL136" s="17" t="s">
        <v>107</v>
      </c>
      <c r="BM136" s="211" t="s">
        <v>284</v>
      </c>
    </row>
    <row r="137" spans="1:65" s="2" customFormat="1" ht="16.5" customHeight="1">
      <c r="A137" s="34"/>
      <c r="B137" s="35"/>
      <c r="C137" s="200" t="s">
        <v>8</v>
      </c>
      <c r="D137" s="200" t="s">
        <v>152</v>
      </c>
      <c r="E137" s="201" t="s">
        <v>1085</v>
      </c>
      <c r="F137" s="202" t="s">
        <v>1107</v>
      </c>
      <c r="G137" s="203" t="s">
        <v>954</v>
      </c>
      <c r="H137" s="204">
        <v>1</v>
      </c>
      <c r="I137" s="205"/>
      <c r="J137" s="206">
        <f t="shared" si="0"/>
        <v>0</v>
      </c>
      <c r="K137" s="202" t="s">
        <v>955</v>
      </c>
      <c r="L137" s="39"/>
      <c r="M137" s="261" t="s">
        <v>1</v>
      </c>
      <c r="N137" s="262" t="s">
        <v>49</v>
      </c>
      <c r="O137" s="241"/>
      <c r="P137" s="263">
        <f t="shared" si="1"/>
        <v>0</v>
      </c>
      <c r="Q137" s="263">
        <v>0</v>
      </c>
      <c r="R137" s="263">
        <f t="shared" si="2"/>
        <v>0</v>
      </c>
      <c r="S137" s="263">
        <v>0</v>
      </c>
      <c r="T137" s="264">
        <f t="shared" si="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1" t="s">
        <v>107</v>
      </c>
      <c r="AT137" s="211" t="s">
        <v>152</v>
      </c>
      <c r="AU137" s="211" t="s">
        <v>92</v>
      </c>
      <c r="AY137" s="17" t="s">
        <v>151</v>
      </c>
      <c r="BE137" s="212">
        <f t="shared" si="4"/>
        <v>0</v>
      </c>
      <c r="BF137" s="212">
        <f t="shared" si="5"/>
        <v>0</v>
      </c>
      <c r="BG137" s="212">
        <f t="shared" si="6"/>
        <v>0</v>
      </c>
      <c r="BH137" s="212">
        <f t="shared" si="7"/>
        <v>0</v>
      </c>
      <c r="BI137" s="212">
        <f t="shared" si="8"/>
        <v>0</v>
      </c>
      <c r="BJ137" s="17" t="s">
        <v>21</v>
      </c>
      <c r="BK137" s="212">
        <f t="shared" si="9"/>
        <v>0</v>
      </c>
      <c r="BL137" s="17" t="s">
        <v>107</v>
      </c>
      <c r="BM137" s="211" t="s">
        <v>292</v>
      </c>
    </row>
    <row r="138" spans="1:65" s="2" customFormat="1" ht="6.9" customHeight="1">
      <c r="A138" s="34"/>
      <c r="B138" s="54"/>
      <c r="C138" s="55"/>
      <c r="D138" s="55"/>
      <c r="E138" s="55"/>
      <c r="F138" s="55"/>
      <c r="G138" s="55"/>
      <c r="H138" s="55"/>
      <c r="I138" s="158"/>
      <c r="J138" s="55"/>
      <c r="K138" s="55"/>
      <c r="L138" s="39"/>
      <c r="M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</sheetData>
  <sheetProtection algorithmName="SHA-512" hashValue="0DsQCF/Vz7zqb89eBYUAE0RBrxr/1+QuD3fEdLdXeqHNhie9A7hxliJhJmDPob2qpfE89SVWsz37vVuPgIWIQQ==" saltValue="36lA8yb+W2yv7dwEXK5btPxX33QFBXuMzXOc67TsK2UOLp6/6JNsK/fA0s75kpItUbQTaYRl64XtS7mtcxUDdg==" spinCount="100000" sheet="1" objects="1" scenarios="1" formatColumns="0" formatRows="0" autoFilter="0"/>
  <autoFilter ref="C118:K137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99E935B-2D22-40BA-8C8F-2D0EC93DCB99}"/>
</file>

<file path=customXml/itemProps2.xml><?xml version="1.0" encoding="utf-8"?>
<ds:datastoreItem xmlns:ds="http://schemas.openxmlformats.org/officeDocument/2006/customXml" ds:itemID="{A31B4382-5C3A-4FB4-9127-EA1035DF656C}"/>
</file>

<file path=customXml/itemProps3.xml><?xml version="1.0" encoding="utf-8"?>
<ds:datastoreItem xmlns:ds="http://schemas.openxmlformats.org/officeDocument/2006/customXml" ds:itemID="{55D67F92-9209-42E6-9DC1-CF729E6B1E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24</vt:i4>
      </vt:variant>
    </vt:vector>
  </HeadingPairs>
  <TitlesOfParts>
    <vt:vector size="36" baseType="lpstr">
      <vt:lpstr>Rekapitulace stavby</vt:lpstr>
      <vt:lpstr>0 - Ostatní a vedlejší ná...</vt:lpstr>
      <vt:lpstr>1 - SO 001.1  Příprava území</vt:lpstr>
      <vt:lpstr>2.1 - Komunikace a zpevně...</vt:lpstr>
      <vt:lpstr>2.2 - Sanace pláně se sou...</vt:lpstr>
      <vt:lpstr>3 - SO 102.1  Přístupové ...</vt:lpstr>
      <vt:lpstr>4 - SO 302  Přeložka vodo...</vt:lpstr>
      <vt:lpstr>5 - SO 401.1  Veřejné osv...</vt:lpstr>
      <vt:lpstr>6 - SO 403.1  Ochrana sdě...</vt:lpstr>
      <vt:lpstr>7 - SO 501  Přeložka plyn...</vt:lpstr>
      <vt:lpstr>8 - SO 801.1  Vegetační ú...</vt:lpstr>
      <vt:lpstr>9 - SO 901.1  Polopodzemn...</vt:lpstr>
      <vt:lpstr>'0 - Ostatní a vedlejší ná...'!Názvy_tisku</vt:lpstr>
      <vt:lpstr>'1 - SO 001.1  Příprava území'!Názvy_tisku</vt:lpstr>
      <vt:lpstr>'2.1 - Komunikace a zpevně...'!Názvy_tisku</vt:lpstr>
      <vt:lpstr>'2.2 - Sanace pláně se sou...'!Názvy_tisku</vt:lpstr>
      <vt:lpstr>'3 - SO 102.1  Přístupové ...'!Názvy_tisku</vt:lpstr>
      <vt:lpstr>'4 - SO 302  Přeložka vodo...'!Názvy_tisku</vt:lpstr>
      <vt:lpstr>'5 - SO 401.1  Veřejné osv...'!Názvy_tisku</vt:lpstr>
      <vt:lpstr>'6 - SO 403.1  Ochrana sdě...'!Názvy_tisku</vt:lpstr>
      <vt:lpstr>'7 - SO 501  Přeložka plyn...'!Názvy_tisku</vt:lpstr>
      <vt:lpstr>'8 - SO 801.1  Vegetační ú...'!Názvy_tisku</vt:lpstr>
      <vt:lpstr>'9 - SO 901.1  Polopodzemn...'!Názvy_tisku</vt:lpstr>
      <vt:lpstr>'Rekapitulace stavby'!Názvy_tisku</vt:lpstr>
      <vt:lpstr>'0 - Ostatní a vedlejší ná...'!Oblast_tisku</vt:lpstr>
      <vt:lpstr>'1 - SO 001.1  Příprava území'!Oblast_tisku</vt:lpstr>
      <vt:lpstr>'2.1 - Komunikace a zpevně...'!Oblast_tisku</vt:lpstr>
      <vt:lpstr>'2.2 - Sanace pláně se sou...'!Oblast_tisku</vt:lpstr>
      <vt:lpstr>'3 - SO 102.1  Přístupové ...'!Oblast_tisku</vt:lpstr>
      <vt:lpstr>'4 - SO 302  Přeložka vodo...'!Oblast_tisku</vt:lpstr>
      <vt:lpstr>'5 - SO 401.1  Veřejné osv...'!Oblast_tisku</vt:lpstr>
      <vt:lpstr>'6 - SO 403.1  Ochrana sdě...'!Oblast_tisku</vt:lpstr>
      <vt:lpstr>'7 - SO 501  Přeložka plyn...'!Oblast_tisku</vt:lpstr>
      <vt:lpstr>'8 - SO 801.1  Vegetační ú...'!Oblast_tisku</vt:lpstr>
      <vt:lpstr>'9 - SO 901.1  Polopodzemn...'!Oblast_tisku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Lenovo-NB\Miloš Drábek</dc:creator>
  <cp:lastModifiedBy>HP</cp:lastModifiedBy>
  <dcterms:created xsi:type="dcterms:W3CDTF">2020-01-14T11:35:23Z</dcterms:created>
  <dcterms:modified xsi:type="dcterms:W3CDTF">2020-02-24T08:00:18Z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